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tables/table2.xml" ContentType="application/vnd.openxmlformats-officedocument.spreadsheetml.table+xml"/>
  <Override PartName="/xl/drawings/drawing8.xml" ContentType="application/vnd.openxmlformats-officedocument.drawing+xml"/>
  <Override PartName="/xl/tables/table3.xml" ContentType="application/vnd.openxmlformats-officedocument.spreadsheetml.table+xml"/>
  <Override PartName="/xl/drawings/drawing9.xml" ContentType="application/vnd.openxmlformats-officedocument.drawing+xml"/>
  <Override PartName="/xl/drawings/drawing10.xml" ContentType="application/vnd.openxmlformats-officedocument.drawing+xml"/>
  <Override PartName="/xl/tables/table4.xml" ContentType="application/vnd.openxmlformats-officedocument.spreadsheetml.table+xml"/>
  <Override PartName="/xl/drawings/drawing11.xml" ContentType="application/vnd.openxmlformats-officedocument.drawing+xml"/>
  <Override PartName="/xl/drawings/drawing12.xml" ContentType="application/vnd.openxmlformats-officedocument.drawing+xml"/>
  <Override PartName="/xl/tables/table5.xml" ContentType="application/vnd.openxmlformats-officedocument.spreadsheetml.table+xml"/>
  <Override PartName="/xl/drawings/drawing13.xml" ContentType="application/vnd.openxmlformats-officedocument.drawing+xml"/>
  <Override PartName="/xl/drawings/drawing14.xml" ContentType="application/vnd.openxmlformats-officedocument.drawing+xml"/>
  <Override PartName="/xl/tables/table6.xml" ContentType="application/vnd.openxmlformats-officedocument.spreadsheetml.table+xml"/>
  <Override PartName="/xl/drawings/drawing15.xml" ContentType="application/vnd.openxmlformats-officedocument.drawing+xml"/>
  <Override PartName="/xl/tables/table7.xml" ContentType="application/vnd.openxmlformats-officedocument.spreadsheetml.table+xml"/>
  <Override PartName="/xl/drawings/drawing16.xml" ContentType="application/vnd.openxmlformats-officedocument.drawing+xml"/>
  <Override PartName="/xl/tables/table8.xml" ContentType="application/vnd.openxmlformats-officedocument.spreadsheetml.table+xml"/>
  <Override PartName="/xl/drawings/drawing17.xml" ContentType="application/vnd.openxmlformats-officedocument.drawing+xml"/>
  <Override PartName="/xl/tables/table9.xml" ContentType="application/vnd.openxmlformats-officedocument.spreadsheetml.table+xml"/>
  <Override PartName="/xl/drawings/drawing18.xml" ContentType="application/vnd.openxmlformats-officedocument.drawing+xml"/>
  <Override PartName="/xl/tables/table10.xml" ContentType="application/vnd.openxmlformats-officedocument.spreadsheetml.table+xml"/>
  <Override PartName="/xl/drawings/drawing19.xml" ContentType="application/vnd.openxmlformats-officedocument.drawing+xml"/>
  <Override PartName="/xl/tables/table11.xml" ContentType="application/vnd.openxmlformats-officedocument.spreadsheetml.table+xml"/>
  <Override PartName="/xl/drawings/drawing20.xml" ContentType="application/vnd.openxmlformats-officedocument.drawing+xml"/>
  <Override PartName="/xl/drawings/drawing21.xml" ContentType="application/vnd.openxmlformats-officedocument.drawing+xml"/>
  <Override PartName="/xl/tables/table12.xml" ContentType="application/vnd.openxmlformats-officedocument.spreadsheetml.tab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200 TOKYO地域資源等活用推進事業\010_令和3年度\◆起案、様式集（調査員用起案等）\010_様式集\010_HP掲載用\"/>
    </mc:Choice>
  </mc:AlternateContent>
  <bookViews>
    <workbookView xWindow="0" yWindow="0" windowWidth="16457" windowHeight="5469" tabRatio="917" firstSheet="10" activeTab="10"/>
  </bookViews>
  <sheets>
    <sheet name="作成時のお願い" sheetId="20" state="hidden" r:id="rId1"/>
    <sheet name="申請前確認書" sheetId="23" state="hidden" r:id="rId2"/>
    <sheet name="申請に必要な書類" sheetId="22" state="hidden" r:id="rId3"/>
    <sheet name="リスト" sheetId="16" state="hidden" r:id="rId4"/>
    <sheet name="事業計画Ⅰ" sheetId="24" state="hidden" r:id="rId5"/>
    <sheet name="事業計画Ⅰ･Ⅱ" sheetId="2" state="hidden" r:id="rId6"/>
    <sheet name="事業計画Ⅱ・Ⅲ" sheetId="25" state="hidden" r:id="rId7"/>
    <sheet name="事業計画Ⅳ" sheetId="26" state="hidden" r:id="rId8"/>
    <sheet name="事業計画Ⅴ7" sheetId="39" state="hidden" r:id="rId9"/>
    <sheet name="事業計画Ⅴ8" sheetId="19" state="hidden" r:id="rId10"/>
    <sheet name="作成にあたって" sheetId="74" r:id="rId11"/>
    <sheet name="資金計画書（Ⓐ地域一般・都市課題）" sheetId="75" r:id="rId12"/>
    <sheet name="資金計画書 (Ⓑ一時支援金等)" sheetId="92" r:id="rId13"/>
    <sheet name="(1)  原材料副資材費" sheetId="76" r:id="rId14"/>
    <sheet name="（2）-1　機械装置工具費" sheetId="77" r:id="rId15"/>
    <sheet name="（2）-2　機械装置計画書" sheetId="78" r:id="rId16"/>
    <sheet name="（3）-1　委託外注費" sheetId="79" r:id="rId17"/>
    <sheet name="（3）-2　委託計画書" sheetId="80" r:id="rId18"/>
    <sheet name="（4）-1　専門家指導費" sheetId="81" r:id="rId19"/>
    <sheet name="（4）-2　専門家計画書" sheetId="82" r:id="rId20"/>
    <sheet name="（5）　賃借費" sheetId="83" r:id="rId21"/>
    <sheet name="（6）　産業財産権出願・導入費" sheetId="84" r:id="rId22"/>
    <sheet name="（7）　直接人件費" sheetId="85" r:id="rId23"/>
    <sheet name="（8）　広告費" sheetId="86" r:id="rId24"/>
    <sheet name="（9）　展示会等参加費" sheetId="87" r:id="rId25"/>
    <sheet name="（10）-1　イベント開催費" sheetId="88" r:id="rId26"/>
    <sheet name="（10）-2　イベント開催計画書" sheetId="89" r:id="rId27"/>
    <sheet name="（11）　その他助成対象外経費" sheetId="90" r:id="rId28"/>
    <sheet name="人件費単価一覧表" sheetId="91" r:id="rId29"/>
    <sheet name="経費一覧表_国内9②" sheetId="57" state="hidden" r:id="rId30"/>
    <sheet name="経費一覧表_国内9③" sheetId="58" state="hidden" r:id="rId31"/>
    <sheet name="経費一覧表_海外10②" sheetId="61" state="hidden" r:id="rId32"/>
    <sheet name="経費一覧表_海外10③" sheetId="62" state="hidden" r:id="rId33"/>
    <sheet name="経費一覧表_オンライン11②" sheetId="63" state="hidden" r:id="rId34"/>
    <sheet name="経費一覧表_オンライン11③" sheetId="64" state="hidden" r:id="rId35"/>
    <sheet name="経費一覧表_海外Ⅷ②" sheetId="35" state="hidden" r:id="rId36"/>
    <sheet name="経費一覧表_海外Ⅷ③" sheetId="36" state="hidden" r:id="rId37"/>
    <sheet name="経費一覧表_海外9②" sheetId="37" state="hidden" r:id="rId38"/>
    <sheet name="経費一覧表_海外9③" sheetId="38" state="hidden" r:id="rId39"/>
  </sheets>
  <definedNames>
    <definedName name="_9．資金支出明細" localSheetId="13">'(1)  原材料副資材費'!$A$1:$I$20</definedName>
    <definedName name="_9．資金支出明細" localSheetId="25">'（10）-1　イベント開催費'!$A$1:$H$14</definedName>
    <definedName name="_9．資金支出明細" localSheetId="26">#REF!</definedName>
    <definedName name="_9．資金支出明細" localSheetId="27">#REF!</definedName>
    <definedName name="_9．資金支出明細" localSheetId="14">'（2）-1　機械装置工具費'!$A$1:$J$20</definedName>
    <definedName name="_9．資金支出明細" localSheetId="15">#REF!</definedName>
    <definedName name="_9．資金支出明細" localSheetId="16">'（3）-1　委託外注費'!$A$2:$G$19</definedName>
    <definedName name="_9．資金支出明細" localSheetId="17">#REF!</definedName>
    <definedName name="_9．資金支出明細" localSheetId="18">'（4）-1　専門家指導費'!$A$1:$I$14</definedName>
    <definedName name="_9．資金支出明細" localSheetId="19">#REF!</definedName>
    <definedName name="_9．資金支出明細" localSheetId="20">'（5）　賃借費'!$A$1:$G$14</definedName>
    <definedName name="_9．資金支出明細" localSheetId="21">'（6）　産業財産権出願・導入費'!$A$1:$G$14</definedName>
    <definedName name="_9．資金支出明細" localSheetId="22">'（7）　直接人件費'!$A$1:$I$14</definedName>
    <definedName name="_9．資金支出明細" localSheetId="23">'（8）　広告費'!$A$1:$H$14</definedName>
    <definedName name="_9．資金支出明細" localSheetId="24">'（9）　展示会等参加費'!$A$1:$I$14</definedName>
    <definedName name="_9．資金支出明細" localSheetId="33">#REF!</definedName>
    <definedName name="_9．資金支出明細" localSheetId="34">#REF!</definedName>
    <definedName name="_9．資金支出明細" localSheetId="31">#REF!</definedName>
    <definedName name="_9．資金支出明細" localSheetId="32">#REF!</definedName>
    <definedName name="_9．資金支出明細" localSheetId="29">#REF!</definedName>
    <definedName name="_9．資金支出明細" localSheetId="30">#REF!</definedName>
    <definedName name="_9．資金支出明細" localSheetId="10">#REF!</definedName>
    <definedName name="_9．資金支出明細" localSheetId="12">#REF!</definedName>
    <definedName name="_9．資金支出明細" localSheetId="11">#REF!</definedName>
    <definedName name="_9．資金支出明細" localSheetId="28">#REF!</definedName>
    <definedName name="_9．資金支出明細">#REF!</definedName>
    <definedName name="_xlnm._FilterDatabase" localSheetId="3" hidden="1">リスト!$C$2:$E$5</definedName>
    <definedName name="_xlnm._FilterDatabase" localSheetId="4" hidden="1">事業計画Ⅰ!$A$4:$N$24</definedName>
    <definedName name="_xlnm.Print_Area" localSheetId="13">'(1)  原材料副資材費'!$A$1:$J$20</definedName>
    <definedName name="_xlnm.Print_Area" localSheetId="25">'（10）-1　イベント開催費'!$A$1:$I$14</definedName>
    <definedName name="_xlnm.Print_Area" localSheetId="26">'（10）-2　イベント開催計画書'!$A$1:$AX$62</definedName>
    <definedName name="_xlnm.Print_Area" localSheetId="27">'（11）　その他助成対象外経費'!$A$1:$E$8</definedName>
    <definedName name="_xlnm.Print_Area" localSheetId="14">'（2）-1　機械装置工具費'!$A$1:$K$20</definedName>
    <definedName name="_xlnm.Print_Area" localSheetId="15">'（2）-2　機械装置計画書'!$A$1:$AS$38</definedName>
    <definedName name="_xlnm.Print_Area" localSheetId="16">'（3）-1　委託外注費'!$A$1:$H$19</definedName>
    <definedName name="_xlnm.Print_Area" localSheetId="17">'（3）-2　委託計画書'!$A$1:$AK$26</definedName>
    <definedName name="_xlnm.Print_Area" localSheetId="18">'（4）-1　専門家指導費'!$A$1:$I$14</definedName>
    <definedName name="_xlnm.Print_Area" localSheetId="19">'（4）-2　専門家計画書'!$A$1:$AH$25</definedName>
    <definedName name="_xlnm.Print_Area" localSheetId="20">'（5）　賃借費'!$A$1:$H$14</definedName>
    <definedName name="_xlnm.Print_Area" localSheetId="21">'（6）　産業財産権出願・導入費'!$A$1:$H$14</definedName>
    <definedName name="_xlnm.Print_Area" localSheetId="22">'（7）　直接人件費'!$A$1:$I$14</definedName>
    <definedName name="_xlnm.Print_Area" localSheetId="23">'（8）　広告費'!$A$1:$I$14</definedName>
    <definedName name="_xlnm.Print_Area" localSheetId="24">'（9）　展示会等参加費'!$A$1:$J$14</definedName>
    <definedName name="_xlnm.Print_Area" localSheetId="33">経費一覧表_オンライン11②!$A$1:$K$27</definedName>
    <definedName name="_xlnm.Print_Area" localSheetId="34">経費一覧表_オンライン11③!$A$1:$K$27</definedName>
    <definedName name="_xlnm.Print_Area" localSheetId="31">経費一覧表_海外10②!$A$1:$K$36</definedName>
    <definedName name="_xlnm.Print_Area" localSheetId="32">経費一覧表_海外10③!$A$1:$K$36</definedName>
    <definedName name="_xlnm.Print_Area" localSheetId="37">経費一覧表_海外9②!$A$1:$K$32</definedName>
    <definedName name="_xlnm.Print_Area" localSheetId="38">経費一覧表_海外9③!$A$1:$K$32</definedName>
    <definedName name="_xlnm.Print_Area" localSheetId="35">経費一覧表_海外Ⅷ②!$A$1:$K$32</definedName>
    <definedName name="_xlnm.Print_Area" localSheetId="36">経費一覧表_海外Ⅷ③!$A$1:$K$32</definedName>
    <definedName name="_xlnm.Print_Area" localSheetId="29">経費一覧表_国内9②!$A$1:$K$35</definedName>
    <definedName name="_xlnm.Print_Area" localSheetId="30">経費一覧表_国内9③!$A$1:$K$35</definedName>
    <definedName name="_xlnm.Print_Area" localSheetId="10">作成にあたって!$A$1:$J$24</definedName>
    <definedName name="_xlnm.Print_Area" localSheetId="0">作成時のお願い!$A$1:$K$20</definedName>
    <definedName name="_xlnm.Print_Area" localSheetId="12">'資金計画書 (Ⓑ一時支援金等)'!$A$1:$AS$50</definedName>
    <definedName name="_xlnm.Print_Area" localSheetId="11">'資金計画書（Ⓐ地域一般・都市課題）'!$A$1:$AS$50</definedName>
    <definedName name="_xlnm.Print_Area" localSheetId="4">事業計画Ⅰ!$A$1:$O$24</definedName>
    <definedName name="_xlnm.Print_Area" localSheetId="5">事業計画Ⅰ･Ⅱ!$A$1:$M$32</definedName>
    <definedName name="_xlnm.Print_Area" localSheetId="6">事業計画Ⅱ・Ⅲ!$A$1:$G$16</definedName>
    <definedName name="_xlnm.Print_Area" localSheetId="7">事業計画Ⅳ!$A$1:$G$22</definedName>
    <definedName name="_xlnm.Print_Area" localSheetId="8">事業計画Ⅴ7!$A$1:$I$22</definedName>
    <definedName name="_xlnm.Print_Area" localSheetId="1">申請前確認書!$A$1:$O$45</definedName>
    <definedName name="ｚ" localSheetId="33">#REF!</definedName>
    <definedName name="ｚ" localSheetId="34">#REF!</definedName>
    <definedName name="ｚ" localSheetId="31">#REF!</definedName>
    <definedName name="ｚ" localSheetId="32">#REF!</definedName>
    <definedName name="ｚ" localSheetId="37">#REF!</definedName>
    <definedName name="ｚ" localSheetId="38">#REF!</definedName>
    <definedName name="ｚ" localSheetId="35">#REF!</definedName>
    <definedName name="ｚ" localSheetId="36">#REF!</definedName>
    <definedName name="ｚ" localSheetId="29">#REF!</definedName>
    <definedName name="ｚ" localSheetId="30">#REF!</definedName>
    <definedName name="ｚ" localSheetId="12">#REF!</definedName>
    <definedName name="ｚ" localSheetId="4">#REF!</definedName>
    <definedName name="ｚ" localSheetId="6">#REF!</definedName>
    <definedName name="ｚ" localSheetId="7">#REF!</definedName>
    <definedName name="ｚ" localSheetId="8">#REF!</definedName>
    <definedName name="ｚ">#REF!</definedName>
    <definedName name="Z_78A06D35_997C_49BE_BF64_1932D8EC4307_.wvu.PrintArea" localSheetId="13" hidden="1">'(1)  原材料副資材費'!$A$1:$I$9</definedName>
    <definedName name="Z_78A06D35_997C_49BE_BF64_1932D8EC4307_.wvu.PrintArea" localSheetId="25" hidden="1">'（10）-1　イベント開催費'!$A$1:$H$8</definedName>
    <definedName name="Z_78A06D35_997C_49BE_BF64_1932D8EC4307_.wvu.PrintArea" localSheetId="27" hidden="1">'（11）　その他助成対象外経費'!#REF!</definedName>
    <definedName name="Z_78A06D35_997C_49BE_BF64_1932D8EC4307_.wvu.PrintArea" localSheetId="14" hidden="1">'（2）-1　機械装置工具費'!$A$1:$J$9</definedName>
    <definedName name="Z_78A06D35_997C_49BE_BF64_1932D8EC4307_.wvu.PrintArea" localSheetId="15" hidden="1">'（2）-2　機械装置計画書'!$A$1:$AT$1</definedName>
    <definedName name="Z_78A06D35_997C_49BE_BF64_1932D8EC4307_.wvu.PrintArea" localSheetId="16" hidden="1">'（3）-1　委託外注費'!$A$2:$G$8</definedName>
    <definedName name="Z_78A06D35_997C_49BE_BF64_1932D8EC4307_.wvu.PrintArea" localSheetId="17" hidden="1">'（3）-2　委託計画書'!#REF!</definedName>
    <definedName name="Z_78A06D35_997C_49BE_BF64_1932D8EC4307_.wvu.PrintArea" localSheetId="18" hidden="1">'（4）-1　専門家指導費'!$A$1:$I$8</definedName>
    <definedName name="Z_78A06D35_997C_49BE_BF64_1932D8EC4307_.wvu.PrintArea" localSheetId="19" hidden="1">'（4）-2　専門家計画書'!$A$1:$AI$2</definedName>
    <definedName name="Z_78A06D35_997C_49BE_BF64_1932D8EC4307_.wvu.PrintArea" localSheetId="20" hidden="1">'（5）　賃借費'!$A$1:$G$8</definedName>
    <definedName name="Z_78A06D35_997C_49BE_BF64_1932D8EC4307_.wvu.PrintArea" localSheetId="21" hidden="1">'（6）　産業財産権出願・導入費'!$A$1:$G$8</definedName>
    <definedName name="Z_78A06D35_997C_49BE_BF64_1932D8EC4307_.wvu.PrintArea" localSheetId="22" hidden="1">'（7）　直接人件費'!$A$1:$I$8</definedName>
    <definedName name="Z_78A06D35_997C_49BE_BF64_1932D8EC4307_.wvu.PrintArea" localSheetId="23" hidden="1">'（8）　広告費'!$A$1:$H$8</definedName>
    <definedName name="Z_78A06D35_997C_49BE_BF64_1932D8EC4307_.wvu.PrintArea" localSheetId="24" hidden="1">'（9）　展示会等参加費'!$A$1:$I$8</definedName>
    <definedName name="Z_78A06D35_997C_49BE_BF64_1932D8EC4307_.wvu.PrintArea" localSheetId="12" hidden="1">'資金計画書 (Ⓑ一時支援金等)'!$A$1:$AS$41</definedName>
    <definedName name="Z_78A06D35_997C_49BE_BF64_1932D8EC4307_.wvu.PrintArea" localSheetId="11" hidden="1">'資金計画書（Ⓐ地域一般・都市課題）'!$A$1:$AS$41</definedName>
    <definedName name="Z_78A06D35_997C_49BE_BF64_1932D8EC4307_.wvu.Rows" localSheetId="17" hidden="1">'（3）-2　委託計画書'!#REF!</definedName>
    <definedName name="Z_78A06D35_997C_49BE_BF64_1932D8EC4307_.wvu.Rows" localSheetId="19" hidden="1">'（4）-2　専門家計画書'!#REF!</definedName>
    <definedName name="zz" localSheetId="33">#REF!</definedName>
    <definedName name="zz" localSheetId="34">#REF!</definedName>
    <definedName name="zz" localSheetId="31">#REF!</definedName>
    <definedName name="zz" localSheetId="32">#REF!</definedName>
    <definedName name="zz" localSheetId="29">#REF!</definedName>
    <definedName name="zz" localSheetId="30">#REF!</definedName>
    <definedName name="zz" localSheetId="12">#REF!</definedName>
    <definedName name="zz">#REF!</definedName>
    <definedName name="サービス業" localSheetId="13">#REF!</definedName>
    <definedName name="サービス業" localSheetId="25">#REF!</definedName>
    <definedName name="サービス業" localSheetId="26">#REF!</definedName>
    <definedName name="サービス業" localSheetId="27">#REF!</definedName>
    <definedName name="サービス業" localSheetId="14">#REF!</definedName>
    <definedName name="サービス業" localSheetId="15">#REF!</definedName>
    <definedName name="サービス業" localSheetId="16">#REF!</definedName>
    <definedName name="サービス業" localSheetId="17">#REF!</definedName>
    <definedName name="サービス業" localSheetId="18">#REF!</definedName>
    <definedName name="サービス業" localSheetId="19">#REF!</definedName>
    <definedName name="サービス業" localSheetId="20">#REF!</definedName>
    <definedName name="サービス業" localSheetId="21">#REF!</definedName>
    <definedName name="サービス業" localSheetId="22">#REF!</definedName>
    <definedName name="サービス業" localSheetId="23">#REF!</definedName>
    <definedName name="サービス業" localSheetId="24">#REF!</definedName>
    <definedName name="サービス業" localSheetId="10">#REF!</definedName>
    <definedName name="サービス業" localSheetId="12">#REF!</definedName>
    <definedName name="サービス業" localSheetId="11">#REF!</definedName>
    <definedName name="サービス業" localSheetId="28">#REF!</definedName>
    <definedName name="サービス業">事業計画Ⅰ!$R$3:$R$31</definedName>
    <definedName name="スマートシティ">#REF!</definedName>
    <definedName name="セーフシティ">#REF!</definedName>
    <definedName name="ダイバーシティ">#REF!</definedName>
    <definedName name="卸売業" localSheetId="13">#REF!</definedName>
    <definedName name="卸売業" localSheetId="25">#REF!</definedName>
    <definedName name="卸売業" localSheetId="26">#REF!</definedName>
    <definedName name="卸売業" localSheetId="27">#REF!</definedName>
    <definedName name="卸売業" localSheetId="14">#REF!</definedName>
    <definedName name="卸売業" localSheetId="15">#REF!</definedName>
    <definedName name="卸売業" localSheetId="16">#REF!</definedName>
    <definedName name="卸売業" localSheetId="17">#REF!</definedName>
    <definedName name="卸売業" localSheetId="18">#REF!</definedName>
    <definedName name="卸売業" localSheetId="19">#REF!</definedName>
    <definedName name="卸売業" localSheetId="20">#REF!</definedName>
    <definedName name="卸売業" localSheetId="21">#REF!</definedName>
    <definedName name="卸売業" localSheetId="22">#REF!</definedName>
    <definedName name="卸売業" localSheetId="23">#REF!</definedName>
    <definedName name="卸売業" localSheetId="24">#REF!</definedName>
    <definedName name="卸売業" localSheetId="10">#REF!</definedName>
    <definedName name="卸売業" localSheetId="12">#REF!</definedName>
    <definedName name="卸売業" localSheetId="11">#REF!</definedName>
    <definedName name="卸売業" localSheetId="28">#REF!</definedName>
    <definedName name="卸売業">事業計画Ⅰ!$Q$3:$Q$8</definedName>
    <definedName name="助成事業のフロー・スケジュール" localSheetId="13">#REF!</definedName>
    <definedName name="助成事業のフロー・スケジュール" localSheetId="25">#REF!</definedName>
    <definedName name="助成事業のフロー・スケジュール" localSheetId="26">#REF!</definedName>
    <definedName name="助成事業のフロー・スケジュール" localSheetId="27">#REF!</definedName>
    <definedName name="助成事業のフロー・スケジュール" localSheetId="14">#REF!</definedName>
    <definedName name="助成事業のフロー・スケジュール" localSheetId="15">#REF!</definedName>
    <definedName name="助成事業のフロー・スケジュール" localSheetId="16">#REF!</definedName>
    <definedName name="助成事業のフロー・スケジュール" localSheetId="17">#REF!</definedName>
    <definedName name="助成事業のフロー・スケジュール" localSheetId="18">#REF!</definedName>
    <definedName name="助成事業のフロー・スケジュール" localSheetId="19">#REF!</definedName>
    <definedName name="助成事業のフロー・スケジュール" localSheetId="20">#REF!</definedName>
    <definedName name="助成事業のフロー・スケジュール" localSheetId="21">#REF!</definedName>
    <definedName name="助成事業のフロー・スケジュール" localSheetId="22">#REF!</definedName>
    <definedName name="助成事業のフロー・スケジュール" localSheetId="23">#REF!</definedName>
    <definedName name="助成事業のフロー・スケジュール" localSheetId="24">#REF!</definedName>
    <definedName name="助成事業のフロー・スケジュール" localSheetId="33">#REF!</definedName>
    <definedName name="助成事業のフロー・スケジュール" localSheetId="34">#REF!</definedName>
    <definedName name="助成事業のフロー・スケジュール" localSheetId="31">#REF!</definedName>
    <definedName name="助成事業のフロー・スケジュール" localSheetId="32">#REF!</definedName>
    <definedName name="助成事業のフロー・スケジュール" localSheetId="29">#REF!</definedName>
    <definedName name="助成事業のフロー・スケジュール" localSheetId="30">#REF!</definedName>
    <definedName name="助成事業のフロー・スケジュール" localSheetId="10">#REF!</definedName>
    <definedName name="助成事業のフロー・スケジュール" localSheetId="12">#REF!</definedName>
    <definedName name="助成事業のフロー・スケジュール" localSheetId="11">#REF!</definedName>
    <definedName name="助成事業のフロー・スケジュール" localSheetId="28">#REF!</definedName>
    <definedName name="助成事業のフロー・スケジュール">#REF!</definedName>
    <definedName name="小売業" localSheetId="13">#REF!</definedName>
    <definedName name="小売業" localSheetId="25">#REF!</definedName>
    <definedName name="小売業" localSheetId="26">#REF!</definedName>
    <definedName name="小売業" localSheetId="27">#REF!</definedName>
    <definedName name="小売業" localSheetId="14">#REF!</definedName>
    <definedName name="小売業" localSheetId="15">#REF!</definedName>
    <definedName name="小売業" localSheetId="16">#REF!</definedName>
    <definedName name="小売業" localSheetId="17">#REF!</definedName>
    <definedName name="小売業" localSheetId="18">#REF!</definedName>
    <definedName name="小売業" localSheetId="19">#REF!</definedName>
    <definedName name="小売業" localSheetId="20">#REF!</definedName>
    <definedName name="小売業" localSheetId="21">#REF!</definedName>
    <definedName name="小売業" localSheetId="22">#REF!</definedName>
    <definedName name="小売業" localSheetId="23">#REF!</definedName>
    <definedName name="小売業" localSheetId="24">#REF!</definedName>
    <definedName name="小売業" localSheetId="10">#REF!</definedName>
    <definedName name="小売業" localSheetId="12">#REF!</definedName>
    <definedName name="小売業" localSheetId="11">#REF!</definedName>
    <definedName name="小売業" localSheetId="28">#REF!</definedName>
    <definedName name="小売業">事業計画Ⅰ!$S$3:$S$10</definedName>
    <definedName name="製造業その他" localSheetId="13">#REF!</definedName>
    <definedName name="製造業その他" localSheetId="25">#REF!</definedName>
    <definedName name="製造業その他" localSheetId="26">#REF!</definedName>
    <definedName name="製造業その他" localSheetId="27">#REF!</definedName>
    <definedName name="製造業その他" localSheetId="14">#REF!</definedName>
    <definedName name="製造業その他" localSheetId="15">#REF!</definedName>
    <definedName name="製造業その他" localSheetId="16">#REF!</definedName>
    <definedName name="製造業その他" localSheetId="17">#REF!</definedName>
    <definedName name="製造業その他" localSheetId="18">#REF!</definedName>
    <definedName name="製造業その他" localSheetId="19">#REF!</definedName>
    <definedName name="製造業その他" localSheetId="20">#REF!</definedName>
    <definedName name="製造業その他" localSheetId="21">#REF!</definedName>
    <definedName name="製造業その他" localSheetId="22">#REF!</definedName>
    <definedName name="製造業その他" localSheetId="23">#REF!</definedName>
    <definedName name="製造業その他" localSheetId="24">#REF!</definedName>
    <definedName name="製造業その他" localSheetId="10">#REF!</definedName>
    <definedName name="製造業その他" localSheetId="12">#REF!</definedName>
    <definedName name="製造業その他" localSheetId="11">#REF!</definedName>
    <definedName name="製造業その他" localSheetId="28">#REF!</definedName>
    <definedName name="製造業その他">事業計画Ⅰ!$P$3:$P$61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6" i="75" l="1"/>
  <c r="AI10" i="75" l="1"/>
  <c r="AI8" i="92" l="1"/>
  <c r="M29" i="92" l="1"/>
  <c r="BH23" i="92"/>
  <c r="I31" i="38" l="1"/>
  <c r="G30" i="38"/>
  <c r="I29" i="38"/>
  <c r="I28" i="38"/>
  <c r="I30" i="38" s="1"/>
  <c r="G27" i="38"/>
  <c r="I26" i="38"/>
  <c r="I25" i="38"/>
  <c r="I27" i="38" s="1"/>
  <c r="G24" i="38"/>
  <c r="I23" i="38"/>
  <c r="I22" i="38"/>
  <c r="I21" i="38"/>
  <c r="G20" i="38"/>
  <c r="G32" i="38" s="1"/>
  <c r="I19" i="38"/>
  <c r="I18" i="38"/>
  <c r="I17" i="38"/>
  <c r="I16" i="38"/>
  <c r="I15" i="38"/>
  <c r="I14" i="38"/>
  <c r="I31" i="37"/>
  <c r="G30" i="37"/>
  <c r="I29" i="37"/>
  <c r="I28" i="37"/>
  <c r="I30" i="37" s="1"/>
  <c r="G27" i="37"/>
  <c r="I26" i="37"/>
  <c r="I25" i="37"/>
  <c r="I27" i="37" s="1"/>
  <c r="G24" i="37"/>
  <c r="I23" i="37"/>
  <c r="I22" i="37"/>
  <c r="I24" i="37" s="1"/>
  <c r="I21" i="37"/>
  <c r="G20" i="37"/>
  <c r="I19" i="37"/>
  <c r="I18" i="37"/>
  <c r="I17" i="37"/>
  <c r="I16" i="37"/>
  <c r="I15" i="37"/>
  <c r="I14" i="37"/>
  <c r="I31" i="36"/>
  <c r="G30" i="36"/>
  <c r="I29" i="36"/>
  <c r="I28" i="36"/>
  <c r="G27" i="36"/>
  <c r="I26" i="36"/>
  <c r="I25" i="36"/>
  <c r="I27" i="36" s="1"/>
  <c r="G24" i="36"/>
  <c r="I23" i="36"/>
  <c r="I22" i="36"/>
  <c r="I21" i="36"/>
  <c r="G20" i="36"/>
  <c r="I19" i="36"/>
  <c r="I18" i="36"/>
  <c r="I17" i="36"/>
  <c r="I16" i="36"/>
  <c r="I15" i="36"/>
  <c r="I14" i="36"/>
  <c r="I31" i="35"/>
  <c r="G30" i="35"/>
  <c r="I29" i="35"/>
  <c r="I28" i="35"/>
  <c r="G27" i="35"/>
  <c r="I26" i="35"/>
  <c r="I25" i="35"/>
  <c r="G24" i="35"/>
  <c r="I23" i="35"/>
  <c r="I22" i="35"/>
  <c r="I21" i="35"/>
  <c r="G20" i="35"/>
  <c r="I19" i="35"/>
  <c r="I18" i="35"/>
  <c r="I17" i="35"/>
  <c r="I16" i="35"/>
  <c r="I15" i="35"/>
  <c r="I20" i="35" s="1"/>
  <c r="I14" i="35"/>
  <c r="G26" i="64"/>
  <c r="I24" i="64"/>
  <c r="I23" i="64"/>
  <c r="I26" i="64" s="1"/>
  <c r="G22" i="64"/>
  <c r="I21" i="64"/>
  <c r="I20" i="64"/>
  <c r="I22" i="64" s="1"/>
  <c r="G19" i="64"/>
  <c r="G27" i="64" s="1"/>
  <c r="I18" i="64"/>
  <c r="I17" i="64"/>
  <c r="I16" i="64"/>
  <c r="I19" i="64" s="1"/>
  <c r="I15" i="64"/>
  <c r="I14" i="64"/>
  <c r="I13" i="64"/>
  <c r="G26" i="63"/>
  <c r="I24" i="63"/>
  <c r="I23" i="63"/>
  <c r="G22" i="63"/>
  <c r="G27" i="63" s="1"/>
  <c r="I21" i="63"/>
  <c r="I20" i="63"/>
  <c r="G19" i="63"/>
  <c r="I18" i="63"/>
  <c r="I17" i="63"/>
  <c r="I16" i="63"/>
  <c r="I15" i="63"/>
  <c r="I14" i="63"/>
  <c r="I13" i="63"/>
  <c r="I35" i="62"/>
  <c r="G34" i="62"/>
  <c r="I32" i="62"/>
  <c r="I31" i="62"/>
  <c r="G30" i="62"/>
  <c r="I29" i="62"/>
  <c r="I28" i="62"/>
  <c r="I30" i="62" s="1"/>
  <c r="G27" i="62"/>
  <c r="I26" i="62"/>
  <c r="I25" i="62"/>
  <c r="I27" i="62" s="1"/>
  <c r="G24" i="62"/>
  <c r="I23" i="62"/>
  <c r="I22" i="62"/>
  <c r="I24" i="62" s="1"/>
  <c r="I21" i="62"/>
  <c r="G20" i="62"/>
  <c r="I19" i="62"/>
  <c r="I18" i="62"/>
  <c r="I17" i="62"/>
  <c r="I16" i="62"/>
  <c r="I15" i="62"/>
  <c r="I14" i="62"/>
  <c r="I35" i="61"/>
  <c r="G34" i="61"/>
  <c r="I32" i="61"/>
  <c r="I31" i="61"/>
  <c r="I34" i="61" s="1"/>
  <c r="G30" i="61"/>
  <c r="I29" i="61"/>
  <c r="I28" i="61"/>
  <c r="I30" i="61" s="1"/>
  <c r="G27" i="61"/>
  <c r="I26" i="61"/>
  <c r="I25" i="61"/>
  <c r="I27" i="61" s="1"/>
  <c r="G24" i="61"/>
  <c r="I23" i="61"/>
  <c r="I22" i="61"/>
  <c r="I21" i="61"/>
  <c r="G20" i="61"/>
  <c r="G36" i="61" s="1"/>
  <c r="I19" i="61"/>
  <c r="I18" i="61"/>
  <c r="I17" i="61"/>
  <c r="I16" i="61"/>
  <c r="I15" i="61"/>
  <c r="I14" i="61"/>
  <c r="I32" i="58"/>
  <c r="G32" i="58" s="1"/>
  <c r="I31" i="58"/>
  <c r="G31" i="58" s="1"/>
  <c r="G34" i="58" s="1"/>
  <c r="I29" i="58"/>
  <c r="G29" i="58" s="1"/>
  <c r="I28" i="58"/>
  <c r="I30" i="58" s="1"/>
  <c r="G28" i="58"/>
  <c r="G30" i="58" s="1"/>
  <c r="I26" i="58"/>
  <c r="G26" i="58" s="1"/>
  <c r="I25" i="58"/>
  <c r="I27" i="58" s="1"/>
  <c r="I23" i="58"/>
  <c r="G23" i="58" s="1"/>
  <c r="I22" i="58"/>
  <c r="G22" i="58" s="1"/>
  <c r="I21" i="58"/>
  <c r="I24" i="58" s="1"/>
  <c r="I19" i="58"/>
  <c r="G19" i="58" s="1"/>
  <c r="I18" i="58"/>
  <c r="G18" i="58" s="1"/>
  <c r="I17" i="58"/>
  <c r="G17" i="58" s="1"/>
  <c r="I16" i="58"/>
  <c r="G16" i="58" s="1"/>
  <c r="I15" i="58"/>
  <c r="I20" i="58" s="1"/>
  <c r="I14" i="58"/>
  <c r="G14" i="58" s="1"/>
  <c r="I32" i="57"/>
  <c r="G32" i="57" s="1"/>
  <c r="I31" i="57"/>
  <c r="I34" i="57" s="1"/>
  <c r="G31" i="57"/>
  <c r="G34" i="57" s="1"/>
  <c r="I29" i="57"/>
  <c r="G29" i="57" s="1"/>
  <c r="I28" i="57"/>
  <c r="G28" i="57" s="1"/>
  <c r="I26" i="57"/>
  <c r="G26" i="57" s="1"/>
  <c r="I25" i="57"/>
  <c r="I27" i="57" s="1"/>
  <c r="G25" i="57"/>
  <c r="G27" i="57" s="1"/>
  <c r="I23" i="57"/>
  <c r="G23" i="57" s="1"/>
  <c r="I22" i="57"/>
  <c r="G22" i="57" s="1"/>
  <c r="I21" i="57"/>
  <c r="I24" i="57" s="1"/>
  <c r="I19" i="57"/>
  <c r="G19" i="57"/>
  <c r="I18" i="57"/>
  <c r="G18" i="57" s="1"/>
  <c r="I17" i="57"/>
  <c r="G17" i="57" s="1"/>
  <c r="I16" i="57"/>
  <c r="G16" i="57" s="1"/>
  <c r="I15" i="57"/>
  <c r="G15" i="57"/>
  <c r="I14" i="57"/>
  <c r="D8" i="90"/>
  <c r="S49" i="89"/>
  <c r="S19" i="89"/>
  <c r="J13" i="88"/>
  <c r="H13" i="88"/>
  <c r="G13" i="88" s="1"/>
  <c r="A13" i="88"/>
  <c r="J12" i="88"/>
  <c r="H12" i="88"/>
  <c r="G12" i="88"/>
  <c r="A12" i="88"/>
  <c r="J11" i="88"/>
  <c r="H11" i="88"/>
  <c r="G11" i="88" s="1"/>
  <c r="A11" i="88"/>
  <c r="J10" i="88"/>
  <c r="H10" i="88"/>
  <c r="G10" i="88" s="1"/>
  <c r="A10" i="88"/>
  <c r="J9" i="88"/>
  <c r="H9" i="88"/>
  <c r="G9" i="88" s="1"/>
  <c r="A9" i="88"/>
  <c r="J8" i="88"/>
  <c r="H8" i="88"/>
  <c r="G8" i="88"/>
  <c r="A8" i="88"/>
  <c r="J7" i="88"/>
  <c r="H7" i="88"/>
  <c r="G7" i="88" s="1"/>
  <c r="A7" i="88"/>
  <c r="J6" i="88"/>
  <c r="H6" i="88"/>
  <c r="G6" i="88"/>
  <c r="A6" i="88"/>
  <c r="J5" i="88"/>
  <c r="H5" i="88"/>
  <c r="A5" i="88"/>
  <c r="J4" i="88"/>
  <c r="H4" i="88"/>
  <c r="G4" i="88" s="1"/>
  <c r="A4" i="88"/>
  <c r="K13" i="87"/>
  <c r="I13" i="87"/>
  <c r="H13" i="87" s="1"/>
  <c r="A13" i="87"/>
  <c r="K12" i="87"/>
  <c r="I12" i="87"/>
  <c r="H12" i="87" s="1"/>
  <c r="A12" i="87"/>
  <c r="K11" i="87"/>
  <c r="I11" i="87"/>
  <c r="H11" i="87" s="1"/>
  <c r="A11" i="87"/>
  <c r="K10" i="87"/>
  <c r="I10" i="87"/>
  <c r="H10" i="87" s="1"/>
  <c r="A10" i="87"/>
  <c r="K9" i="87"/>
  <c r="I9" i="87"/>
  <c r="H9" i="87" s="1"/>
  <c r="A9" i="87"/>
  <c r="K8" i="87"/>
  <c r="I8" i="87"/>
  <c r="H8" i="87" s="1"/>
  <c r="A8" i="87"/>
  <c r="K7" i="87"/>
  <c r="I7" i="87"/>
  <c r="H7" i="87" s="1"/>
  <c r="A7" i="87"/>
  <c r="K6" i="87"/>
  <c r="I6" i="87"/>
  <c r="H6" i="87" s="1"/>
  <c r="A6" i="87"/>
  <c r="K5" i="87"/>
  <c r="I5" i="87"/>
  <c r="H5" i="87" s="1"/>
  <c r="A5" i="87"/>
  <c r="K4" i="87"/>
  <c r="I4" i="87"/>
  <c r="I14" i="87" s="1"/>
  <c r="A4" i="87"/>
  <c r="J13" i="86"/>
  <c r="H13" i="86"/>
  <c r="G13" i="86" s="1"/>
  <c r="A13" i="86"/>
  <c r="J12" i="86"/>
  <c r="H12" i="86"/>
  <c r="G12" i="86" s="1"/>
  <c r="A12" i="86"/>
  <c r="J11" i="86"/>
  <c r="H11" i="86"/>
  <c r="G11" i="86"/>
  <c r="A11" i="86"/>
  <c r="J10" i="86"/>
  <c r="H10" i="86"/>
  <c r="G10" i="86" s="1"/>
  <c r="A10" i="86"/>
  <c r="J9" i="86"/>
  <c r="H9" i="86"/>
  <c r="G9" i="86" s="1"/>
  <c r="A9" i="86"/>
  <c r="J8" i="86"/>
  <c r="H8" i="86"/>
  <c r="G8" i="86" s="1"/>
  <c r="A8" i="86"/>
  <c r="J7" i="86"/>
  <c r="H7" i="86"/>
  <c r="G7" i="86" s="1"/>
  <c r="A7" i="86"/>
  <c r="J6" i="86"/>
  <c r="H6" i="86"/>
  <c r="G6" i="86" s="1"/>
  <c r="A6" i="86"/>
  <c r="J5" i="86"/>
  <c r="H5" i="86"/>
  <c r="G5" i="86" s="1"/>
  <c r="A5" i="86"/>
  <c r="J4" i="86"/>
  <c r="H4" i="86"/>
  <c r="A4" i="86"/>
  <c r="J13" i="85"/>
  <c r="I13" i="85"/>
  <c r="H13" i="85"/>
  <c r="A13" i="85"/>
  <c r="J12" i="85"/>
  <c r="I12" i="85"/>
  <c r="H12" i="85" s="1"/>
  <c r="A12" i="85"/>
  <c r="J11" i="85"/>
  <c r="I11" i="85"/>
  <c r="H11" i="85"/>
  <c r="A11" i="85"/>
  <c r="J10" i="85"/>
  <c r="I10" i="85"/>
  <c r="H10" i="85" s="1"/>
  <c r="A10" i="85"/>
  <c r="J9" i="85"/>
  <c r="I9" i="85"/>
  <c r="H9" i="85"/>
  <c r="A9" i="85"/>
  <c r="J8" i="85"/>
  <c r="I8" i="85"/>
  <c r="H8" i="85" s="1"/>
  <c r="A8" i="85"/>
  <c r="J7" i="85"/>
  <c r="I7" i="85"/>
  <c r="H7" i="85"/>
  <c r="A7" i="85"/>
  <c r="J6" i="85"/>
  <c r="I6" i="85"/>
  <c r="H6" i="85" s="1"/>
  <c r="A6" i="85"/>
  <c r="J5" i="85"/>
  <c r="I5" i="85"/>
  <c r="H5" i="85" s="1"/>
  <c r="A5" i="85"/>
  <c r="J4" i="85"/>
  <c r="I4" i="85"/>
  <c r="H4" i="85" s="1"/>
  <c r="A4" i="85"/>
  <c r="I13" i="84"/>
  <c r="G13" i="84"/>
  <c r="F13" i="84" s="1"/>
  <c r="A13" i="84"/>
  <c r="I12" i="84"/>
  <c r="G12" i="84"/>
  <c r="F12" i="84" s="1"/>
  <c r="A12" i="84"/>
  <c r="I11" i="84"/>
  <c r="G11" i="84"/>
  <c r="F11" i="84" s="1"/>
  <c r="A11" i="84"/>
  <c r="I10" i="84"/>
  <c r="G10" i="84"/>
  <c r="F10" i="84"/>
  <c r="A10" i="84"/>
  <c r="I9" i="84"/>
  <c r="G9" i="84"/>
  <c r="F9" i="84" s="1"/>
  <c r="A9" i="84"/>
  <c r="I8" i="84"/>
  <c r="G8" i="84"/>
  <c r="F8" i="84" s="1"/>
  <c r="A8" i="84"/>
  <c r="I7" i="84"/>
  <c r="G7" i="84"/>
  <c r="F7" i="84" s="1"/>
  <c r="A7" i="84"/>
  <c r="I6" i="84"/>
  <c r="G6" i="84"/>
  <c r="F6" i="84"/>
  <c r="A6" i="84"/>
  <c r="I5" i="84"/>
  <c r="G5" i="84"/>
  <c r="A5" i="84"/>
  <c r="I4" i="84"/>
  <c r="G4" i="84"/>
  <c r="F4" i="84" s="1"/>
  <c r="A4" i="84"/>
  <c r="I13" i="83"/>
  <c r="G13" i="83"/>
  <c r="F13" i="83" s="1"/>
  <c r="A13" i="83"/>
  <c r="I12" i="83"/>
  <c r="G12" i="83"/>
  <c r="F12" i="83"/>
  <c r="A12" i="83"/>
  <c r="I11" i="83"/>
  <c r="G11" i="83"/>
  <c r="F11" i="83" s="1"/>
  <c r="A11" i="83"/>
  <c r="I10" i="83"/>
  <c r="G10" i="83"/>
  <c r="F10" i="83"/>
  <c r="A10" i="83"/>
  <c r="I9" i="83"/>
  <c r="G9" i="83"/>
  <c r="F9" i="83" s="1"/>
  <c r="A9" i="83"/>
  <c r="I8" i="83"/>
  <c r="G8" i="83"/>
  <c r="F8" i="83"/>
  <c r="A8" i="83"/>
  <c r="I7" i="83"/>
  <c r="G7" i="83"/>
  <c r="F7" i="83" s="1"/>
  <c r="A7" i="83"/>
  <c r="I6" i="83"/>
  <c r="G6" i="83"/>
  <c r="F6" i="83"/>
  <c r="A6" i="83"/>
  <c r="I5" i="83"/>
  <c r="G5" i="83"/>
  <c r="G14" i="83" s="1"/>
  <c r="A5" i="83"/>
  <c r="I4" i="83"/>
  <c r="G4" i="83"/>
  <c r="F4" i="83" s="1"/>
  <c r="A4" i="83"/>
  <c r="J13" i="81"/>
  <c r="I13" i="81"/>
  <c r="H13" i="81"/>
  <c r="A13" i="81"/>
  <c r="J12" i="81"/>
  <c r="I12" i="81"/>
  <c r="H12" i="81" s="1"/>
  <c r="A12" i="81"/>
  <c r="J11" i="81"/>
  <c r="I11" i="81"/>
  <c r="H11" i="81" s="1"/>
  <c r="A11" i="81"/>
  <c r="J10" i="81"/>
  <c r="I10" i="81"/>
  <c r="H10" i="81" s="1"/>
  <c r="A10" i="81"/>
  <c r="J9" i="81"/>
  <c r="I9" i="81"/>
  <c r="H9" i="81"/>
  <c r="A9" i="81"/>
  <c r="J8" i="81"/>
  <c r="I8" i="81"/>
  <c r="H8" i="81" s="1"/>
  <c r="A8" i="81"/>
  <c r="J7" i="81"/>
  <c r="I7" i="81"/>
  <c r="H7" i="81"/>
  <c r="A7" i="81"/>
  <c r="J6" i="81"/>
  <c r="I6" i="81"/>
  <c r="H6" i="81" s="1"/>
  <c r="A6" i="81"/>
  <c r="J5" i="81"/>
  <c r="I5" i="81"/>
  <c r="H5" i="81" s="1"/>
  <c r="A5" i="81"/>
  <c r="J4" i="81"/>
  <c r="I4" i="81"/>
  <c r="A4" i="81"/>
  <c r="I18" i="79"/>
  <c r="G18" i="79"/>
  <c r="F18" i="79" s="1"/>
  <c r="A18" i="79"/>
  <c r="I17" i="79"/>
  <c r="G17" i="79"/>
  <c r="F17" i="79"/>
  <c r="A17" i="79"/>
  <c r="I16" i="79"/>
  <c r="G16" i="79"/>
  <c r="F16" i="79" s="1"/>
  <c r="A16" i="79"/>
  <c r="I15" i="79"/>
  <c r="G15" i="79"/>
  <c r="F15" i="79"/>
  <c r="A15" i="79"/>
  <c r="I14" i="79"/>
  <c r="G14" i="79"/>
  <c r="F14" i="79" s="1"/>
  <c r="A14" i="79"/>
  <c r="I13" i="79"/>
  <c r="G13" i="79"/>
  <c r="F13" i="79"/>
  <c r="A13" i="79"/>
  <c r="I12" i="79"/>
  <c r="G12" i="79"/>
  <c r="F12" i="79" s="1"/>
  <c r="A12" i="79"/>
  <c r="I11" i="79"/>
  <c r="G11" i="79"/>
  <c r="F11" i="79"/>
  <c r="A11" i="79"/>
  <c r="I10" i="79"/>
  <c r="G10" i="79"/>
  <c r="F10" i="79" s="1"/>
  <c r="A10" i="79"/>
  <c r="I9" i="79"/>
  <c r="G9" i="79"/>
  <c r="F9" i="79"/>
  <c r="A9" i="79"/>
  <c r="I8" i="79"/>
  <c r="G8" i="79"/>
  <c r="F8" i="79" s="1"/>
  <c r="A8" i="79"/>
  <c r="I7" i="79"/>
  <c r="G7" i="79"/>
  <c r="F7" i="79"/>
  <c r="A7" i="79"/>
  <c r="I6" i="79"/>
  <c r="G6" i="79"/>
  <c r="F6" i="79" s="1"/>
  <c r="A6" i="79"/>
  <c r="I5" i="79"/>
  <c r="G5" i="79"/>
  <c r="F5" i="79" s="1"/>
  <c r="A5" i="79"/>
  <c r="I4" i="79"/>
  <c r="G4" i="79"/>
  <c r="F4" i="79" s="1"/>
  <c r="A4" i="79"/>
  <c r="L19" i="77"/>
  <c r="J19" i="77"/>
  <c r="I19" i="77"/>
  <c r="A19" i="77"/>
  <c r="L18" i="77"/>
  <c r="J18" i="77"/>
  <c r="I18" i="77" s="1"/>
  <c r="A18" i="77"/>
  <c r="L17" i="77"/>
  <c r="J17" i="77"/>
  <c r="I17" i="77"/>
  <c r="A17" i="77"/>
  <c r="L16" i="77"/>
  <c r="J16" i="77"/>
  <c r="I16" i="77" s="1"/>
  <c r="A16" i="77"/>
  <c r="L15" i="77"/>
  <c r="J15" i="77"/>
  <c r="I15" i="77" s="1"/>
  <c r="A15" i="77"/>
  <c r="L14" i="77"/>
  <c r="J14" i="77"/>
  <c r="I14" i="77" s="1"/>
  <c r="A14" i="77"/>
  <c r="L13" i="77"/>
  <c r="J13" i="77"/>
  <c r="I13" i="77" s="1"/>
  <c r="A13" i="77"/>
  <c r="L12" i="77"/>
  <c r="J12" i="77"/>
  <c r="I12" i="77" s="1"/>
  <c r="A12" i="77"/>
  <c r="L11" i="77"/>
  <c r="J11" i="77"/>
  <c r="I11" i="77"/>
  <c r="A11" i="77"/>
  <c r="L10" i="77"/>
  <c r="J10" i="77"/>
  <c r="I10" i="77" s="1"/>
  <c r="A10" i="77"/>
  <c r="L9" i="77"/>
  <c r="J9" i="77"/>
  <c r="I9" i="77" s="1"/>
  <c r="A9" i="77"/>
  <c r="L8" i="77"/>
  <c r="J8" i="77"/>
  <c r="I8" i="77" s="1"/>
  <c r="A8" i="77"/>
  <c r="L7" i="77"/>
  <c r="J7" i="77"/>
  <c r="I7" i="77"/>
  <c r="A7" i="77"/>
  <c r="L6" i="77"/>
  <c r="J6" i="77"/>
  <c r="A6" i="77"/>
  <c r="L5" i="77"/>
  <c r="J5" i="77"/>
  <c r="I5" i="77" s="1"/>
  <c r="A5" i="77"/>
  <c r="K19" i="76"/>
  <c r="I19" i="76"/>
  <c r="H19" i="76" s="1"/>
  <c r="A19" i="76"/>
  <c r="K18" i="76"/>
  <c r="I18" i="76"/>
  <c r="H18" i="76" s="1"/>
  <c r="A18" i="76"/>
  <c r="K17" i="76"/>
  <c r="I17" i="76"/>
  <c r="H17" i="76" s="1"/>
  <c r="A17" i="76"/>
  <c r="K16" i="76"/>
  <c r="I16" i="76"/>
  <c r="H16" i="76" s="1"/>
  <c r="A16" i="76"/>
  <c r="K15" i="76"/>
  <c r="I15" i="76"/>
  <c r="H15" i="76" s="1"/>
  <c r="A15" i="76"/>
  <c r="K14" i="76"/>
  <c r="I14" i="76"/>
  <c r="H14" i="76" s="1"/>
  <c r="A14" i="76"/>
  <c r="K13" i="76"/>
  <c r="I13" i="76"/>
  <c r="H13" i="76" s="1"/>
  <c r="A13" i="76"/>
  <c r="K12" i="76"/>
  <c r="I12" i="76"/>
  <c r="H12" i="76" s="1"/>
  <c r="A12" i="76"/>
  <c r="K11" i="76"/>
  <c r="I11" i="76"/>
  <c r="H11" i="76" s="1"/>
  <c r="A11" i="76"/>
  <c r="K10" i="76"/>
  <c r="I10" i="76"/>
  <c r="H10" i="76" s="1"/>
  <c r="A10" i="76"/>
  <c r="K9" i="76"/>
  <c r="I9" i="76"/>
  <c r="H9" i="76" s="1"/>
  <c r="A9" i="76"/>
  <c r="K8" i="76"/>
  <c r="I8" i="76"/>
  <c r="H8" i="76" s="1"/>
  <c r="A8" i="76"/>
  <c r="K7" i="76"/>
  <c r="I7" i="76"/>
  <c r="H7" i="76" s="1"/>
  <c r="A7" i="76"/>
  <c r="K6" i="76"/>
  <c r="I6" i="76"/>
  <c r="H6" i="76" s="1"/>
  <c r="A6" i="76"/>
  <c r="K5" i="76"/>
  <c r="I5" i="76"/>
  <c r="H5" i="76" s="1"/>
  <c r="A5" i="76"/>
  <c r="M29" i="75"/>
  <c r="BH23" i="75"/>
  <c r="H22" i="26"/>
  <c r="H21" i="26"/>
  <c r="H20" i="26"/>
  <c r="H19" i="26"/>
  <c r="F13" i="26"/>
  <c r="G11" i="26" s="1"/>
  <c r="G12" i="26"/>
  <c r="E6" i="25"/>
  <c r="I22" i="2"/>
  <c r="T21" i="24"/>
  <c r="T20" i="24"/>
  <c r="U19" i="24"/>
  <c r="T19" i="24"/>
  <c r="H14" i="88" l="1"/>
  <c r="Z17" i="75" s="1"/>
  <c r="AI17" i="75" s="1"/>
  <c r="Z11" i="75"/>
  <c r="AI11" i="75" s="1"/>
  <c r="Z11" i="92"/>
  <c r="AI11" i="92" s="1"/>
  <c r="G30" i="57"/>
  <c r="G19" i="79"/>
  <c r="F5" i="83"/>
  <c r="G14" i="84"/>
  <c r="I30" i="57"/>
  <c r="G15" i="58"/>
  <c r="G20" i="58" s="1"/>
  <c r="I34" i="58"/>
  <c r="I24" i="61"/>
  <c r="I20" i="62"/>
  <c r="I36" i="62" s="1"/>
  <c r="I34" i="62"/>
  <c r="I24" i="35"/>
  <c r="G32" i="36"/>
  <c r="I30" i="36"/>
  <c r="I27" i="64"/>
  <c r="I20" i="76"/>
  <c r="I14" i="81"/>
  <c r="I20" i="61"/>
  <c r="I36" i="61" s="1"/>
  <c r="I24" i="36"/>
  <c r="G32" i="37"/>
  <c r="I22" i="63"/>
  <c r="I27" i="35"/>
  <c r="I20" i="36"/>
  <c r="I32" i="36" s="1"/>
  <c r="P19" i="75"/>
  <c r="P19" i="92"/>
  <c r="I20" i="57"/>
  <c r="G21" i="57"/>
  <c r="G24" i="57" s="1"/>
  <c r="F14" i="83"/>
  <c r="H14" i="86"/>
  <c r="G36" i="62"/>
  <c r="I19" i="63"/>
  <c r="I27" i="63" s="1"/>
  <c r="I20" i="37"/>
  <c r="I32" i="37" s="1"/>
  <c r="J20" i="77"/>
  <c r="I26" i="63"/>
  <c r="G32" i="35"/>
  <c r="I30" i="35"/>
  <c r="I24" i="38"/>
  <c r="F19" i="79"/>
  <c r="Z16" i="75"/>
  <c r="Z16" i="92"/>
  <c r="I20" i="38"/>
  <c r="I32" i="38" s="1"/>
  <c r="H4" i="87"/>
  <c r="H14" i="87" s="1"/>
  <c r="H14" i="85"/>
  <c r="I14" i="85"/>
  <c r="H20" i="76"/>
  <c r="I32" i="35"/>
  <c r="I35" i="57"/>
  <c r="G14" i="88"/>
  <c r="P17" i="75" s="1"/>
  <c r="G20" i="57"/>
  <c r="I35" i="58"/>
  <c r="I6" i="77"/>
  <c r="I20" i="77" s="1"/>
  <c r="H4" i="81"/>
  <c r="H14" i="81" s="1"/>
  <c r="F5" i="84"/>
  <c r="F14" i="84" s="1"/>
  <c r="G4" i="86"/>
  <c r="G14" i="86" s="1"/>
  <c r="G5" i="88"/>
  <c r="G14" i="57"/>
  <c r="G21" i="58"/>
  <c r="G24" i="58" s="1"/>
  <c r="G25" i="58"/>
  <c r="G27" i="58" s="1"/>
  <c r="G6" i="26"/>
  <c r="G7" i="26"/>
  <c r="G8" i="26"/>
  <c r="G9" i="26"/>
  <c r="G10" i="26"/>
  <c r="Z17" i="92" l="1"/>
  <c r="AI17" i="92" s="1"/>
  <c r="P17" i="92"/>
  <c r="AI16" i="92"/>
  <c r="P8" i="75"/>
  <c r="P8" i="92"/>
  <c r="P9" i="75"/>
  <c r="P9" i="92"/>
  <c r="P15" i="75"/>
  <c r="P15" i="92"/>
  <c r="Z12" i="75"/>
  <c r="AI12" i="75" s="1"/>
  <c r="Z12" i="92"/>
  <c r="AI12" i="92" s="1"/>
  <c r="G13" i="26"/>
  <c r="P7" i="92"/>
  <c r="P7" i="75"/>
  <c r="Z15" i="75"/>
  <c r="Z15" i="92"/>
  <c r="AI15" i="92" s="1"/>
  <c r="Z9" i="75"/>
  <c r="AI9" i="75" s="1"/>
  <c r="Z9" i="92"/>
  <c r="AI9" i="92" s="1"/>
  <c r="P12" i="75"/>
  <c r="P12" i="92"/>
  <c r="Z8" i="75"/>
  <c r="AI8" i="75" s="1"/>
  <c r="Z8" i="92"/>
  <c r="P10" i="75"/>
  <c r="P10" i="92"/>
  <c r="G35" i="58"/>
  <c r="Z13" i="75"/>
  <c r="AI13" i="75" s="1"/>
  <c r="Z13" i="92"/>
  <c r="AI13" i="92" s="1"/>
  <c r="P13" i="75"/>
  <c r="P13" i="92"/>
  <c r="Z10" i="75"/>
  <c r="Z10" i="92"/>
  <c r="AI10" i="92" s="1"/>
  <c r="P11" i="75"/>
  <c r="P11" i="92"/>
  <c r="P16" i="75"/>
  <c r="P16" i="92"/>
  <c r="Z7" i="92"/>
  <c r="AI7" i="92" s="1"/>
  <c r="Z7" i="75"/>
  <c r="G35" i="57"/>
  <c r="P18" i="92" l="1"/>
  <c r="Z18" i="92"/>
  <c r="AU16" i="92"/>
  <c r="P14" i="92"/>
  <c r="AI14" i="92"/>
  <c r="Z14" i="92"/>
  <c r="P14" i="75"/>
  <c r="Z14" i="75"/>
  <c r="AI7" i="75"/>
  <c r="AI14" i="75" s="1"/>
  <c r="AI18" i="92"/>
  <c r="AI15" i="75"/>
  <c r="Z18" i="75"/>
  <c r="P18" i="75"/>
  <c r="Z20" i="92" l="1"/>
  <c r="P20" i="75"/>
  <c r="M30" i="75" s="1"/>
  <c r="P20" i="92"/>
  <c r="M30" i="92" s="1"/>
  <c r="AI20" i="92"/>
  <c r="AU20" i="92" s="1"/>
  <c r="Z20" i="75"/>
  <c r="AI18" i="75"/>
  <c r="AI20" i="75" s="1"/>
  <c r="AU16" i="75"/>
  <c r="AU20" i="75" l="1"/>
</calcChain>
</file>

<file path=xl/sharedStrings.xml><?xml version="1.0" encoding="utf-8"?>
<sst xmlns="http://schemas.openxmlformats.org/spreadsheetml/2006/main" count="1683" uniqueCount="866">
  <si>
    <t>記</t>
  </si>
  <si>
    <t>申請先</t>
  </si>
  <si>
    <t>市場開拓助成事業実施計画</t>
  </si>
  <si>
    <t>フリガナ</t>
  </si>
  <si>
    <t>代表者</t>
  </si>
  <si>
    <t>名称</t>
  </si>
  <si>
    <t>氏名</t>
  </si>
  <si>
    <t>役職</t>
  </si>
  <si>
    <t>〒</t>
  </si>
  <si>
    <t>ＴＥＬ</t>
  </si>
  <si>
    <t>-</t>
  </si>
  <si>
    <t>部署</t>
  </si>
  <si>
    <t>E-mail</t>
  </si>
  <si>
    <t>創業</t>
  </si>
  <si>
    <t>年　　月　　日</t>
  </si>
  <si>
    <t>資本金</t>
  </si>
  <si>
    <t>円</t>
  </si>
  <si>
    <t>法人設立</t>
  </si>
  <si>
    <t>（うち大企業からの出資</t>
  </si>
  <si>
    <t>円）</t>
  </si>
  <si>
    <t>役員数</t>
  </si>
  <si>
    <t>人（監査役を含む）</t>
  </si>
  <si>
    <t>従業員数</t>
  </si>
  <si>
    <t>人)</t>
  </si>
  <si>
    <t>ＵＲＬ</t>
  </si>
  <si>
    <t>事業概要</t>
  </si>
  <si>
    <t>主要製品</t>
  </si>
  <si>
    <t>年度</t>
  </si>
  <si>
    <t>助成事業名</t>
  </si>
  <si>
    <t>申請テーマ</t>
  </si>
  <si>
    <t>本申請との関係</t>
  </si>
  <si>
    <t>同一・否</t>
  </si>
  <si>
    <t>別紙</t>
    <rPh sb="0" eb="2">
      <t>ベッシ</t>
    </rPh>
    <phoneticPr fontId="1"/>
  </si>
  <si>
    <t>連絡
担当者</t>
    <rPh sb="3" eb="6">
      <t>タントウシャ</t>
    </rPh>
    <phoneticPr fontId="1"/>
  </si>
  <si>
    <t>連絡先
所在地</t>
    <rPh sb="4" eb="7">
      <t>ショザイチ</t>
    </rPh>
    <phoneticPr fontId="1"/>
  </si>
  <si>
    <t>本店
所在地</t>
    <rPh sb="3" eb="6">
      <t>ショザイチ</t>
    </rPh>
    <phoneticPr fontId="1"/>
  </si>
  <si>
    <t>人（うち正社員</t>
    <rPh sb="0" eb="1">
      <t>ニン</t>
    </rPh>
    <rPh sb="4" eb="7">
      <t>セイシャイン</t>
    </rPh>
    <phoneticPr fontId="1"/>
  </si>
  <si>
    <r>
      <t xml:space="preserve">都内登記
所在地
</t>
    </r>
    <r>
      <rPr>
        <sz val="8"/>
        <rFont val="ＭＳ Ｐ明朝"/>
        <family val="1"/>
        <charset val="128"/>
      </rPr>
      <t xml:space="preserve">※本店所在地
　が都外の方
　は記載のこと   </t>
    </r>
    <rPh sb="5" eb="8">
      <t>ショザイチ</t>
    </rPh>
    <rPh sb="21" eb="22">
      <t>カタ</t>
    </rPh>
    <rPh sb="25" eb="27">
      <t>キサイ</t>
    </rPh>
    <phoneticPr fontId="1"/>
  </si>
  <si>
    <t>媒　体　名</t>
    <rPh sb="0" eb="1">
      <t>バイ</t>
    </rPh>
    <rPh sb="2" eb="3">
      <t>カラダ</t>
    </rPh>
    <rPh sb="4" eb="5">
      <t>メイ</t>
    </rPh>
    <phoneticPr fontId="1"/>
  </si>
  <si>
    <t>出展小間料</t>
  </si>
  <si>
    <t>展示会名</t>
  </si>
  <si>
    <t>所在地</t>
  </si>
  <si>
    <t>主催者名</t>
  </si>
  <si>
    <t>支払予定先</t>
  </si>
  <si>
    <r>
      <t>助成事業に要する
経費</t>
    </r>
    <r>
      <rPr>
        <sz val="8"/>
        <rFont val="ＭＳ 明朝"/>
        <family val="1"/>
        <charset val="128"/>
      </rPr>
      <t>（税込：円）</t>
    </r>
    <rPh sb="9" eb="11">
      <t>ケイヒ</t>
    </rPh>
    <rPh sb="12" eb="14">
      <t>ゼイコミ</t>
    </rPh>
    <rPh sb="15" eb="16">
      <t>エン</t>
    </rPh>
    <phoneticPr fontId="1"/>
  </si>
  <si>
    <r>
      <t xml:space="preserve">助成対象経費
</t>
    </r>
    <r>
      <rPr>
        <sz val="8"/>
        <rFont val="ＭＳ 明朝"/>
        <family val="1"/>
        <charset val="128"/>
      </rPr>
      <t>（税抜：円）</t>
    </r>
    <rPh sb="8" eb="10">
      <t>ゼイヌキ</t>
    </rPh>
    <rPh sb="11" eb="12">
      <t>エン</t>
    </rPh>
    <phoneticPr fontId="1"/>
  </si>
  <si>
    <t>通　訳　費</t>
    <rPh sb="0" eb="1">
      <t>ツウ</t>
    </rPh>
    <rPh sb="2" eb="3">
      <t>ヤク</t>
    </rPh>
    <rPh sb="4" eb="5">
      <t>ヒ</t>
    </rPh>
    <phoneticPr fontId="1"/>
  </si>
  <si>
    <t>　　展示会を実施する上で、必要最小限の経費を記入してください。</t>
    <rPh sb="2" eb="5">
      <t>テンジカイ</t>
    </rPh>
    <phoneticPr fontId="1"/>
  </si>
  <si>
    <t>大分類</t>
    <rPh sb="0" eb="1">
      <t>ダイ</t>
    </rPh>
    <rPh sb="1" eb="3">
      <t>ブンルイ</t>
    </rPh>
    <phoneticPr fontId="1"/>
  </si>
  <si>
    <t>中分類</t>
    <rPh sb="0" eb="1">
      <t>ナカ</t>
    </rPh>
    <rPh sb="1" eb="3">
      <t>ブンルイ</t>
    </rPh>
    <phoneticPr fontId="1"/>
  </si>
  <si>
    <t>Ａ 農業、林業</t>
  </si>
  <si>
    <t>０１ 農業</t>
  </si>
  <si>
    <t>０２ 林業</t>
  </si>
  <si>
    <t>Ｂ 漁業</t>
  </si>
  <si>
    <t>０３ 漁業</t>
  </si>
  <si>
    <t>０４ 水産養殖業</t>
  </si>
  <si>
    <t>０５ 鉱業、採石業、砂利採取業</t>
  </si>
  <si>
    <t>Ｄ 建設業</t>
  </si>
  <si>
    <t>０６ 総合工事業</t>
  </si>
  <si>
    <t>０７ 職別工事業（設備工事業を除く）</t>
  </si>
  <si>
    <t>０８ 設備工事業</t>
  </si>
  <si>
    <t>Ｅ 製造業</t>
  </si>
  <si>
    <t>０９ 食料品製造業</t>
  </si>
  <si>
    <t>１０ 飲料・たばこ・飼料製造業</t>
  </si>
  <si>
    <t>１１ 繊維工業</t>
  </si>
  <si>
    <t>１２ 木材・木製品製造業（家具を除く）</t>
  </si>
  <si>
    <t>１３ 家具・装備品製造業</t>
  </si>
  <si>
    <t>１４ パルプ・紙・紙加工品製造業</t>
  </si>
  <si>
    <t>１５ 印刷・同関連業</t>
  </si>
  <si>
    <t>１６ 化学工業</t>
  </si>
  <si>
    <t>１７ 石油製品・石炭製品製造業</t>
  </si>
  <si>
    <t>１９ ゴム製品製造業</t>
  </si>
  <si>
    <t>２０ なめし革・同製品・毛皮製造業</t>
  </si>
  <si>
    <t>２１ 窯業・土石製品製造業</t>
  </si>
  <si>
    <t>２２ 鉄鋼業</t>
  </si>
  <si>
    <t>２３ 非鉄金属製造業</t>
  </si>
  <si>
    <t>２４ 金属製品製造業</t>
  </si>
  <si>
    <t>２５ はん用機械器具製造業</t>
  </si>
  <si>
    <t>２６ 生産用機械器具製造業</t>
  </si>
  <si>
    <t>２７ 業務用機械器具製造業</t>
  </si>
  <si>
    <t>２９ 電気機械器具製造業</t>
  </si>
  <si>
    <t>３０ 情報通信機械器具製造業</t>
  </si>
  <si>
    <t>３１ 輸送用機械器具製造業</t>
  </si>
  <si>
    <t>３２ その他の製造業</t>
  </si>
  <si>
    <t>３３ 電気業</t>
  </si>
  <si>
    <t>３４ ガス業</t>
  </si>
  <si>
    <t>３５ 熱供給業</t>
  </si>
  <si>
    <t>３６ 水道業</t>
  </si>
  <si>
    <t>Ｇ 情報通信業</t>
  </si>
  <si>
    <t>３７ 通信業</t>
  </si>
  <si>
    <t>３８ 放送業</t>
  </si>
  <si>
    <t>４０ インターネット附随サービス業</t>
    <rPh sb="10" eb="12">
      <t>フズイ</t>
    </rPh>
    <phoneticPr fontId="1"/>
  </si>
  <si>
    <t>４１ 映像・音声・文字情報制作業</t>
  </si>
  <si>
    <t>Ｈ 運輸業、郵便業</t>
  </si>
  <si>
    <t>４２ 鉄道業</t>
  </si>
  <si>
    <t>４３ 道路旅客運送業</t>
  </si>
  <si>
    <t>４４ 道路貨物運送業</t>
  </si>
  <si>
    <t>４５ 水運業</t>
  </si>
  <si>
    <t>４６ 航空運輸業</t>
  </si>
  <si>
    <t>４７ 倉庫業</t>
  </si>
  <si>
    <t>４８ 運輸に附帯するサービス業</t>
  </si>
  <si>
    <t>４９ 郵便業（信書便事業を含む）</t>
  </si>
  <si>
    <t>Ｉ 卸売業・小売業</t>
    <rPh sb="4" eb="5">
      <t>ギョウ</t>
    </rPh>
    <phoneticPr fontId="1"/>
  </si>
  <si>
    <t>５０ 各種商品卸売業</t>
  </si>
  <si>
    <t>５１ 繊維・衣服等卸売業</t>
  </si>
  <si>
    <t>５２ 飲食料品卸売業</t>
  </si>
  <si>
    <t>５４ 機械器具卸売業</t>
  </si>
  <si>
    <t>５５ その他の卸売業</t>
  </si>
  <si>
    <t>５６ 各種商品小売業</t>
  </si>
  <si>
    <t>５７ 織物・衣服・身の回り品小売業</t>
  </si>
  <si>
    <t>５８ 飲食料品小売業</t>
  </si>
  <si>
    <t>５９ 機械器具小売業</t>
  </si>
  <si>
    <t>６０ その他の小売業</t>
  </si>
  <si>
    <t>６１ 無店舗小売業</t>
  </si>
  <si>
    <t>Ｊ 金融業・保険業</t>
    <phoneticPr fontId="1"/>
  </si>
  <si>
    <t>６２ 銀行業</t>
  </si>
  <si>
    <t>６３ 協同組織金融業</t>
  </si>
  <si>
    <t>６５ 金融商品取引業、商品先物取引業</t>
  </si>
  <si>
    <t>６６ 補助的金融業等</t>
  </si>
  <si>
    <t>６８ 不動産取引業</t>
  </si>
  <si>
    <t>７０ 物品賃貸業</t>
  </si>
  <si>
    <t>７１ 学術・開発研究機関</t>
  </si>
  <si>
    <t>７３ 広告業</t>
  </si>
  <si>
    <t>７５ 宿泊業</t>
  </si>
  <si>
    <t>７８ 洗濯・理容・美容・浴場業</t>
    <rPh sb="3" eb="5">
      <t>センタク</t>
    </rPh>
    <rPh sb="6" eb="8">
      <t>リヨウ</t>
    </rPh>
    <phoneticPr fontId="1"/>
  </si>
  <si>
    <t>７９ その他の生活関連サービス業</t>
  </si>
  <si>
    <t>８０ 娯楽業</t>
  </si>
  <si>
    <t>８１ 学校教育</t>
  </si>
  <si>
    <t>８２ その他の教育、学習支援業</t>
  </si>
  <si>
    <t>Ｐ 医療、福祉</t>
  </si>
  <si>
    <t>８３ 医療業</t>
  </si>
  <si>
    <t>８４ 保健衛生</t>
  </si>
  <si>
    <t>８５ 社会保険・社会福祉・介護事業</t>
  </si>
  <si>
    <t>８６ 郵便局</t>
  </si>
  <si>
    <t>８７ 協同組合（他に分類されないもの）</t>
  </si>
  <si>
    <t>８８ 廃棄物処理業</t>
  </si>
  <si>
    <t>８９ 自動車整備業</t>
  </si>
  <si>
    <t>９０ 機械等修理業（別掲を除く）</t>
  </si>
  <si>
    <t>９１ 職業紹介・労働者派遣業</t>
  </si>
  <si>
    <t>９２ その他の事業サービス業</t>
  </si>
  <si>
    <t>９３ 政治・経済・文化団体</t>
  </si>
  <si>
    <t>９４ 宗教</t>
  </si>
  <si>
    <t>９５ その他のサービス業</t>
  </si>
  <si>
    <t>９６ 外国公務</t>
  </si>
  <si>
    <t>９７ 国家公務</t>
  </si>
  <si>
    <t>９８ 地方公務</t>
  </si>
  <si>
    <t>９９ 分類不能の産業</t>
  </si>
  <si>
    <t>日本標準産業分類</t>
    <rPh sb="0" eb="2">
      <t>ニホン</t>
    </rPh>
    <rPh sb="2" eb="4">
      <t>ヒョウジュン</t>
    </rPh>
    <rPh sb="4" eb="6">
      <t>サンギョウ</t>
    </rPh>
    <rPh sb="6" eb="8">
      <t>ブンルイ</t>
    </rPh>
    <phoneticPr fontId="1"/>
  </si>
  <si>
    <r>
      <t xml:space="preserve">単 価
</t>
    </r>
    <r>
      <rPr>
        <sz val="8"/>
        <rFont val="ＭＳ 明朝"/>
        <family val="1"/>
        <charset val="128"/>
      </rPr>
      <t>（税抜：円）</t>
    </r>
    <rPh sb="8" eb="9">
      <t>エン</t>
    </rPh>
    <phoneticPr fontId="1"/>
  </si>
  <si>
    <t>（役職）</t>
    <rPh sb="1" eb="3">
      <t>ヤクショク</t>
    </rPh>
    <phoneticPr fontId="1"/>
  </si>
  <si>
    <t>（氏名）</t>
    <rPh sb="1" eb="3">
      <t>シメイ</t>
    </rPh>
    <phoneticPr fontId="1"/>
  </si>
  <si>
    <t>Ⅰ　</t>
    <phoneticPr fontId="1"/>
  </si>
  <si>
    <t>申請者の概要</t>
    <phoneticPr fontId="1"/>
  </si>
  <si>
    <t>年　　月　　日</t>
    <phoneticPr fontId="1"/>
  </si>
  <si>
    <t>業種区分</t>
    <rPh sb="0" eb="2">
      <t>ギョウシュ</t>
    </rPh>
    <rPh sb="2" eb="4">
      <t>クブン</t>
    </rPh>
    <phoneticPr fontId="1"/>
  </si>
  <si>
    <t>Ⅱ　</t>
    <phoneticPr fontId="1"/>
  </si>
  <si>
    <t>補助金・助成金申請状況</t>
    <phoneticPr fontId="1"/>
  </si>
  <si>
    <r>
      <t>　過去５年間における補助金・助成金のうち、国・都・公社等から</t>
    </r>
    <r>
      <rPr>
        <b/>
        <sz val="10"/>
        <rFont val="ＭＳ 明朝"/>
        <family val="1"/>
        <charset val="128"/>
      </rPr>
      <t>交付を受けた実績</t>
    </r>
    <r>
      <rPr>
        <sz val="10"/>
        <rFont val="ＭＳ 明朝"/>
        <family val="1"/>
        <charset val="128"/>
      </rPr>
      <t>及び</t>
    </r>
    <r>
      <rPr>
        <b/>
        <sz val="10"/>
        <rFont val="ＭＳ 明朝"/>
        <family val="1"/>
        <charset val="128"/>
      </rPr>
      <t>申請中の助成事業</t>
    </r>
    <r>
      <rPr>
        <sz val="10"/>
        <rFont val="ＭＳ 明朝"/>
        <family val="1"/>
        <charset val="128"/>
      </rPr>
      <t>等について</t>
    </r>
    <r>
      <rPr>
        <b/>
        <sz val="10"/>
        <rFont val="ＭＳ 明朝"/>
        <family val="1"/>
        <charset val="128"/>
      </rPr>
      <t>直近のものから順に記載</t>
    </r>
    <r>
      <rPr>
        <sz val="10"/>
        <rFont val="ＭＳ 明朝"/>
        <family val="1"/>
        <charset val="128"/>
      </rPr>
      <t>してください。</t>
    </r>
    <phoneticPr fontId="1"/>
  </si>
  <si>
    <r>
      <t xml:space="preserve">助成金額
</t>
    </r>
    <r>
      <rPr>
        <sz val="8"/>
        <rFont val="ＭＳ 明朝"/>
        <family val="1"/>
        <charset val="128"/>
      </rPr>
      <t>（円）</t>
    </r>
    <phoneticPr fontId="1"/>
  </si>
  <si>
    <r>
      <t xml:space="preserve">事業開始
</t>
    </r>
    <r>
      <rPr>
        <sz val="8"/>
        <rFont val="ＭＳ 明朝"/>
        <family val="1"/>
        <charset val="128"/>
      </rPr>
      <t>※西暦で記入</t>
    </r>
    <rPh sb="7" eb="9">
      <t>セイレキ</t>
    </rPh>
    <rPh sb="10" eb="12">
      <t>キニュウ</t>
    </rPh>
    <phoneticPr fontId="1"/>
  </si>
  <si>
    <r>
      <t xml:space="preserve">業種
</t>
    </r>
    <r>
      <rPr>
        <sz val="8"/>
        <rFont val="ＭＳ 明朝"/>
        <family val="1"/>
        <charset val="128"/>
      </rPr>
      <t>（中分類等）</t>
    </r>
    <rPh sb="4" eb="7">
      <t>チュウブンルイ</t>
    </rPh>
    <rPh sb="7" eb="8">
      <t>トウ</t>
    </rPh>
    <phoneticPr fontId="1"/>
  </si>
  <si>
    <t>会期</t>
    <rPh sb="0" eb="2">
      <t>カイキ</t>
    </rPh>
    <phoneticPr fontId="1"/>
  </si>
  <si>
    <t>会　期</t>
    <rPh sb="0" eb="1">
      <t>カイ</t>
    </rPh>
    <rPh sb="2" eb="3">
      <t>キ</t>
    </rPh>
    <phoneticPr fontId="1"/>
  </si>
  <si>
    <t>（１）　ビジネスモデル</t>
    <phoneticPr fontId="1"/>
  </si>
  <si>
    <t>（３）　商品の販売戦略（ターゲットとする顧客、販売方法、価格戦略、売上状況等）</t>
    <rPh sb="4" eb="6">
      <t>ショウヒン</t>
    </rPh>
    <rPh sb="7" eb="9">
      <t>ハンバイ</t>
    </rPh>
    <rPh sb="9" eb="11">
      <t>センリャク</t>
    </rPh>
    <rPh sb="20" eb="22">
      <t>コキャク</t>
    </rPh>
    <rPh sb="23" eb="25">
      <t>ハンバイ</t>
    </rPh>
    <rPh sb="25" eb="27">
      <t>ホウホウ</t>
    </rPh>
    <rPh sb="28" eb="30">
      <t>カカク</t>
    </rPh>
    <rPh sb="30" eb="32">
      <t>センリャク</t>
    </rPh>
    <rPh sb="33" eb="35">
      <t>ウリアゲ</t>
    </rPh>
    <rPh sb="35" eb="37">
      <t>ジョウキョウ</t>
    </rPh>
    <rPh sb="37" eb="38">
      <t>トウ</t>
    </rPh>
    <phoneticPr fontId="1"/>
  </si>
  <si>
    <t>８　市場性</t>
    <phoneticPr fontId="1"/>
  </si>
  <si>
    <t>製造業その他</t>
    <rPh sb="0" eb="3">
      <t>セイゾウギョウ</t>
    </rPh>
    <rPh sb="5" eb="6">
      <t>タ</t>
    </rPh>
    <phoneticPr fontId="1"/>
  </si>
  <si>
    <t>Ｃ 鉱業、採石業、
　 砂利採取業</t>
    <phoneticPr fontId="1"/>
  </si>
  <si>
    <t>Ｆ 電気・ガス・熱供
　 給・水道業</t>
    <phoneticPr fontId="1"/>
  </si>
  <si>
    <t>サービス業</t>
    <phoneticPr fontId="1"/>
  </si>
  <si>
    <t>サービス業</t>
    <phoneticPr fontId="1"/>
  </si>
  <si>
    <t>３９１ ソフトウェア業</t>
    <rPh sb="10" eb="11">
      <t>ギョウ</t>
    </rPh>
    <phoneticPr fontId="1"/>
  </si>
  <si>
    <t>３９２１ 情報処理サービス業</t>
    <rPh sb="5" eb="7">
      <t>ジョウホウ</t>
    </rPh>
    <rPh sb="7" eb="9">
      <t>ショリ</t>
    </rPh>
    <rPh sb="13" eb="14">
      <t>ギョウ</t>
    </rPh>
    <phoneticPr fontId="1"/>
  </si>
  <si>
    <t>４１１ 映像情報制作・配給業</t>
    <rPh sb="4" eb="6">
      <t>エイゾウ</t>
    </rPh>
    <rPh sb="6" eb="8">
      <t>ジョウホウ</t>
    </rPh>
    <rPh sb="8" eb="10">
      <t>セイサク</t>
    </rPh>
    <rPh sb="11" eb="13">
      <t>ハイキュウ</t>
    </rPh>
    <rPh sb="13" eb="14">
      <t>ギョウ</t>
    </rPh>
    <phoneticPr fontId="1"/>
  </si>
  <si>
    <t>４１２ 音声情報制作業</t>
    <rPh sb="4" eb="6">
      <t>オンセイ</t>
    </rPh>
    <rPh sb="6" eb="8">
      <t>ジョウホウ</t>
    </rPh>
    <rPh sb="8" eb="10">
      <t>セイサク</t>
    </rPh>
    <rPh sb="10" eb="11">
      <t>ギョウ</t>
    </rPh>
    <phoneticPr fontId="1"/>
  </si>
  <si>
    <t>４１５ 広告制作業</t>
    <rPh sb="4" eb="6">
      <t>コウコク</t>
    </rPh>
    <rPh sb="6" eb="8">
      <t>セイサク</t>
    </rPh>
    <rPh sb="8" eb="9">
      <t>ギョウ</t>
    </rPh>
    <phoneticPr fontId="1"/>
  </si>
  <si>
    <t>４１６ 映像・音声・文字情報制作に付帯するサービス業</t>
    <rPh sb="4" eb="6">
      <t>エイゾウ</t>
    </rPh>
    <rPh sb="7" eb="9">
      <t>オンセイ</t>
    </rPh>
    <rPh sb="10" eb="12">
      <t>モジ</t>
    </rPh>
    <rPh sb="12" eb="14">
      <t>ジョウホウ</t>
    </rPh>
    <rPh sb="14" eb="16">
      <t>セイサク</t>
    </rPh>
    <rPh sb="17" eb="19">
      <t>フタイ</t>
    </rPh>
    <rPh sb="25" eb="26">
      <t>ギョウ</t>
    </rPh>
    <phoneticPr fontId="1"/>
  </si>
  <si>
    <t>卸売業</t>
  </si>
  <si>
    <t>５３ 建築材料、鉱物・金属材料等卸売業</t>
    <phoneticPr fontId="1"/>
  </si>
  <si>
    <t>小売業</t>
  </si>
  <si>
    <t>６４ 貸金業、クレジットカード業等非預金信用機関</t>
    <phoneticPr fontId="1"/>
  </si>
  <si>
    <t>６７ 保険業（保険媒介代理業、保険サービス業を含む）</t>
    <phoneticPr fontId="1"/>
  </si>
  <si>
    <t>Ｋ 不動産業、物品
　 賃貸業</t>
    <phoneticPr fontId="1"/>
  </si>
  <si>
    <t>６９ 不動産賃貸業・管理業（駐車場業を除く）</t>
    <rPh sb="14" eb="17">
      <t>チュウシャジョウ</t>
    </rPh>
    <rPh sb="17" eb="18">
      <t>ギョウ</t>
    </rPh>
    <rPh sb="19" eb="20">
      <t>ノゾ</t>
    </rPh>
    <phoneticPr fontId="1"/>
  </si>
  <si>
    <t>６９３ 駐車場業</t>
    <rPh sb="4" eb="7">
      <t>チュウシャジョウ</t>
    </rPh>
    <rPh sb="7" eb="8">
      <t>ギョウ</t>
    </rPh>
    <phoneticPr fontId="1"/>
  </si>
  <si>
    <t>サービス業</t>
    <phoneticPr fontId="1"/>
  </si>
  <si>
    <t>Ｌ 学術研究、専門
　 ・技術サービス
　 業</t>
    <phoneticPr fontId="1"/>
  </si>
  <si>
    <t>Ｍ 宿泊業、飲食サ
　 ービス業</t>
    <phoneticPr fontId="1"/>
  </si>
  <si>
    <t>７６ 飲食店</t>
    <phoneticPr fontId="1"/>
  </si>
  <si>
    <t>７７ 持ち帰り・配達飲食サービス業</t>
    <phoneticPr fontId="1"/>
  </si>
  <si>
    <t>Ｎ 生活関連サー
　 ビス業、娯楽業</t>
    <phoneticPr fontId="1"/>
  </si>
  <si>
    <t>←「業種」を選択してください。「業種」を選択すると「業種区分」が自動で入ります。</t>
    <rPh sb="2" eb="4">
      <t>ギョウシュ</t>
    </rPh>
    <rPh sb="6" eb="8">
      <t>センタク</t>
    </rPh>
    <rPh sb="16" eb="18">
      <t>ギョウシュ</t>
    </rPh>
    <rPh sb="20" eb="22">
      <t>センタク</t>
    </rPh>
    <rPh sb="26" eb="28">
      <t>ギョウシュ</t>
    </rPh>
    <rPh sb="28" eb="29">
      <t>ク</t>
    </rPh>
    <rPh sb="29" eb="30">
      <t>ブン</t>
    </rPh>
    <rPh sb="32" eb="34">
      <t>ジドウ</t>
    </rPh>
    <rPh sb="35" eb="36">
      <t>ハイ</t>
    </rPh>
    <phoneticPr fontId="1"/>
  </si>
  <si>
    <r>
      <t>３９ 情報サービス業</t>
    </r>
    <r>
      <rPr>
        <sz val="9"/>
        <rFont val="HG丸ｺﾞｼｯｸM-PRO"/>
        <family val="3"/>
        <charset val="128"/>
      </rPr>
      <t>（ソフトウェア業・情報処理サービス業を除く）</t>
    </r>
    <rPh sb="29" eb="30">
      <t>ノゾ</t>
    </rPh>
    <phoneticPr fontId="1"/>
  </si>
  <si>
    <r>
      <t xml:space="preserve">１８ </t>
    </r>
    <r>
      <rPr>
        <sz val="9"/>
        <rFont val="HG丸ｺﾞｼｯｸM-PRO"/>
        <family val="3"/>
        <charset val="128"/>
      </rPr>
      <t>プラスチック製品製造業（別掲を除く）</t>
    </r>
    <phoneticPr fontId="1"/>
  </si>
  <si>
    <r>
      <t xml:space="preserve">２８ </t>
    </r>
    <r>
      <rPr>
        <sz val="9"/>
        <rFont val="HG丸ｺﾞｼｯｸM-PRO"/>
        <family val="3"/>
        <charset val="128"/>
      </rPr>
      <t>電子部品・デバイス・電子回路製造業</t>
    </r>
    <phoneticPr fontId="1"/>
  </si>
  <si>
    <r>
      <t xml:space="preserve">７２ </t>
    </r>
    <r>
      <rPr>
        <sz val="9"/>
        <rFont val="HG丸ｺﾞｼｯｸM-PRO"/>
        <family val="3"/>
        <charset val="128"/>
      </rPr>
      <t>専門サービス業（他に分類されないもの）</t>
    </r>
    <phoneticPr fontId="1"/>
  </si>
  <si>
    <r>
      <t>７４</t>
    </r>
    <r>
      <rPr>
        <sz val="9"/>
        <rFont val="HG丸ｺﾞｼｯｸM-PRO"/>
        <family val="3"/>
        <charset val="128"/>
      </rPr>
      <t xml:space="preserve"> 技術サービス業（他に分類されないもの）</t>
    </r>
    <phoneticPr fontId="1"/>
  </si>
  <si>
    <r>
      <t xml:space="preserve">Ｏ </t>
    </r>
    <r>
      <rPr>
        <sz val="9"/>
        <rFont val="HG丸ｺﾞｼｯｸM-PRO"/>
        <family val="3"/>
        <charset val="128"/>
      </rPr>
      <t>教育、学習支援業</t>
    </r>
    <phoneticPr fontId="1"/>
  </si>
  <si>
    <r>
      <t xml:space="preserve">Ｑ </t>
    </r>
    <r>
      <rPr>
        <sz val="9"/>
        <rFont val="HG丸ｺﾞｼｯｸM-PRO"/>
        <family val="3"/>
        <charset val="128"/>
      </rPr>
      <t>複合サービス事業</t>
    </r>
    <phoneticPr fontId="1"/>
  </si>
  <si>
    <r>
      <t>Ｒ サービス業</t>
    </r>
    <r>
      <rPr>
        <sz val="9"/>
        <rFont val="HG丸ｺﾞｼｯｸM-PRO"/>
        <family val="3"/>
        <charset val="128"/>
      </rPr>
      <t>（他に
　 分類されないもの）</t>
    </r>
    <phoneticPr fontId="1"/>
  </si>
  <si>
    <r>
      <t>Ｓ 公務</t>
    </r>
    <r>
      <rPr>
        <sz val="9"/>
        <rFont val="HG丸ｺﾞｼｯｸM-PRO"/>
        <family val="3"/>
        <charset val="128"/>
      </rPr>
      <t>（他に分類さ
 　れるものを除く）</t>
    </r>
    <phoneticPr fontId="1"/>
  </si>
  <si>
    <r>
      <t xml:space="preserve">Ｔ </t>
    </r>
    <r>
      <rPr>
        <sz val="9"/>
        <rFont val="HG丸ｺﾞｼｯｸM-PRO"/>
        <family val="3"/>
        <charset val="128"/>
      </rPr>
      <t>分類不能の産業</t>
    </r>
    <phoneticPr fontId="1"/>
  </si>
  <si>
    <t>申請状況</t>
  </si>
  <si>
    <t>H29</t>
  </si>
  <si>
    <t>H28</t>
  </si>
  <si>
    <t>H27</t>
  </si>
  <si>
    <t>H26</t>
  </si>
  <si>
    <t>H25</t>
  </si>
  <si>
    <t>↑「年度」は選択してください。</t>
    <rPh sb="2" eb="4">
      <t>ネンド</t>
    </rPh>
    <rPh sb="6" eb="8">
      <t>センタク</t>
    </rPh>
    <phoneticPr fontId="1"/>
  </si>
  <si>
    <t>役職</t>
    <phoneticPr fontId="1"/>
  </si>
  <si>
    <t>出　　展　　国</t>
    <rPh sb="0" eb="1">
      <t>デ</t>
    </rPh>
    <rPh sb="3" eb="4">
      <t>テン</t>
    </rPh>
    <rPh sb="6" eb="7">
      <t>コク</t>
    </rPh>
    <phoneticPr fontId="1"/>
  </si>
  <si>
    <r>
      <t>【市場開拓助成事業】</t>
    </r>
    <r>
      <rPr>
        <b/>
        <sz val="16"/>
        <color rgb="FFFF0000"/>
        <rFont val="ＭＳ Ｐゴシック"/>
        <family val="3"/>
        <charset val="128"/>
        <scheme val="minor"/>
      </rPr>
      <t>資金計画</t>
    </r>
    <r>
      <rPr>
        <b/>
        <sz val="16"/>
        <color theme="1"/>
        <rFont val="ＭＳ Ｐゴシック"/>
        <family val="3"/>
        <charset val="128"/>
        <scheme val="minor"/>
      </rPr>
      <t>の作成について</t>
    </r>
    <rPh sb="1" eb="3">
      <t>シジョウ</t>
    </rPh>
    <rPh sb="3" eb="5">
      <t>カイタク</t>
    </rPh>
    <rPh sb="5" eb="7">
      <t>ジョセイ</t>
    </rPh>
    <rPh sb="7" eb="9">
      <t>ジギョウ</t>
    </rPh>
    <rPh sb="10" eb="12">
      <t>シキン</t>
    </rPh>
    <rPh sb="12" eb="14">
      <t>ケイカク</t>
    </rPh>
    <rPh sb="15" eb="17">
      <t>サクセイ</t>
    </rPh>
    <phoneticPr fontId="29"/>
  </si>
  <si>
    <t>　　　　　全ての出展回数分シートを作成していただく必要があるため、</t>
    <rPh sb="5" eb="6">
      <t>スベ</t>
    </rPh>
    <rPh sb="8" eb="10">
      <t>シュッテン</t>
    </rPh>
    <rPh sb="10" eb="12">
      <t>カイスウ</t>
    </rPh>
    <rPh sb="12" eb="13">
      <t>ブン</t>
    </rPh>
    <rPh sb="17" eb="19">
      <t>サクセイ</t>
    </rPh>
    <rPh sb="25" eb="27">
      <t>ヒツヨウ</t>
    </rPh>
    <phoneticPr fontId="29"/>
  </si>
  <si>
    <t>　　　　　自動計算式に反映されません。　シートを追加するお客様は、誠に申し訳ございませんが、</t>
    <rPh sb="24" eb="26">
      <t>ツイカ</t>
    </rPh>
    <rPh sb="29" eb="31">
      <t>キャクサマ</t>
    </rPh>
    <rPh sb="33" eb="34">
      <t>マコト</t>
    </rPh>
    <rPh sb="35" eb="36">
      <t>モウ</t>
    </rPh>
    <rPh sb="37" eb="38">
      <t>ワケ</t>
    </rPh>
    <phoneticPr fontId="29"/>
  </si>
  <si>
    <r>
      <t>　　　　　</t>
    </r>
    <r>
      <rPr>
        <b/>
        <u/>
        <sz val="11"/>
        <color indexed="8"/>
        <rFont val="ＭＳ Ｐゴシック"/>
        <family val="3"/>
        <charset val="128"/>
      </rPr>
      <t>セルが黄色の部分には、自動計算式を組み込んでいますので、内容を変更しないでください。</t>
    </r>
    <rPh sb="8" eb="10">
      <t>キイロ</t>
    </rPh>
    <rPh sb="11" eb="13">
      <t>ブブン</t>
    </rPh>
    <rPh sb="16" eb="18">
      <t>ジドウ</t>
    </rPh>
    <rPh sb="18" eb="20">
      <t>ケイサン</t>
    </rPh>
    <rPh sb="20" eb="21">
      <t>シキ</t>
    </rPh>
    <rPh sb="22" eb="23">
      <t>ク</t>
    </rPh>
    <rPh sb="24" eb="25">
      <t>コ</t>
    </rPh>
    <rPh sb="33" eb="35">
      <t>ナイヨウ</t>
    </rPh>
    <rPh sb="36" eb="38">
      <t>ヘンコウ</t>
    </rPh>
    <phoneticPr fontId="29"/>
  </si>
  <si>
    <r>
      <t>　</t>
    </r>
    <r>
      <rPr>
        <b/>
        <u/>
        <sz val="12"/>
        <color indexed="8"/>
        <rFont val="ＭＳ Ｐゴシック"/>
        <family val="3"/>
        <charset val="128"/>
      </rPr>
      <t>★　海外展示会等の出展回数が</t>
    </r>
    <r>
      <rPr>
        <b/>
        <u/>
        <sz val="12"/>
        <color rgb="FFFF0000"/>
        <rFont val="ＭＳ Ｐゴシック"/>
        <family val="3"/>
        <charset val="128"/>
      </rPr>
      <t>３</t>
    </r>
    <r>
      <rPr>
        <b/>
        <u/>
        <sz val="12"/>
        <color indexed="10"/>
        <rFont val="ＭＳ Ｐゴシック"/>
        <family val="3"/>
        <charset val="128"/>
      </rPr>
      <t>回以下</t>
    </r>
    <r>
      <rPr>
        <b/>
        <u/>
        <sz val="12"/>
        <color indexed="8"/>
        <rFont val="ＭＳ Ｐゴシック"/>
        <family val="3"/>
        <charset val="128"/>
      </rPr>
      <t>の場合</t>
    </r>
    <rPh sb="3" eb="5">
      <t>カイガイ</t>
    </rPh>
    <rPh sb="5" eb="8">
      <t>テンジカイ</t>
    </rPh>
    <rPh sb="8" eb="9">
      <t>トウ</t>
    </rPh>
    <rPh sb="10" eb="12">
      <t>シュッテン</t>
    </rPh>
    <rPh sb="12" eb="14">
      <t>カイスウ</t>
    </rPh>
    <rPh sb="16" eb="19">
      <t>カイイカ</t>
    </rPh>
    <rPh sb="20" eb="22">
      <t>バアイ</t>
    </rPh>
    <phoneticPr fontId="29"/>
  </si>
  <si>
    <r>
      <t>　　　　　作成に当たっては、</t>
    </r>
    <r>
      <rPr>
        <b/>
        <sz val="11"/>
        <color indexed="10"/>
        <rFont val="ＭＳ Ｐゴシック"/>
        <family val="3"/>
        <charset val="128"/>
      </rPr>
      <t>「海外展示会等出展に必要な経費一覧表」から入力をしてください。</t>
    </r>
    <rPh sb="5" eb="7">
      <t>サクセイ</t>
    </rPh>
    <rPh sb="8" eb="9">
      <t>ア</t>
    </rPh>
    <rPh sb="15" eb="17">
      <t>カイガイ</t>
    </rPh>
    <rPh sb="20" eb="21">
      <t>トウ</t>
    </rPh>
    <rPh sb="35" eb="37">
      <t>ニュウリョク</t>
    </rPh>
    <phoneticPr fontId="29"/>
  </si>
  <si>
    <r>
      <t>　</t>
    </r>
    <r>
      <rPr>
        <b/>
        <u/>
        <sz val="12"/>
        <color indexed="8"/>
        <rFont val="ＭＳ Ｐゴシック"/>
        <family val="3"/>
        <charset val="128"/>
      </rPr>
      <t>★　海外展示会等の出展回数が</t>
    </r>
    <r>
      <rPr>
        <b/>
        <u/>
        <sz val="12"/>
        <color rgb="FFFF0000"/>
        <rFont val="ＭＳ Ｐゴシック"/>
        <family val="3"/>
        <charset val="128"/>
      </rPr>
      <t>４回</t>
    </r>
    <r>
      <rPr>
        <b/>
        <u/>
        <sz val="12"/>
        <color indexed="10"/>
        <rFont val="ＭＳ Ｐゴシック"/>
        <family val="3"/>
        <charset val="128"/>
      </rPr>
      <t>以上</t>
    </r>
    <r>
      <rPr>
        <b/>
        <u/>
        <sz val="12"/>
        <color indexed="8"/>
        <rFont val="ＭＳ Ｐゴシック"/>
        <family val="3"/>
        <charset val="128"/>
      </rPr>
      <t>の場合</t>
    </r>
    <rPh sb="3" eb="5">
      <t>カイガイ</t>
    </rPh>
    <rPh sb="5" eb="8">
      <t>テンジカイ</t>
    </rPh>
    <rPh sb="8" eb="9">
      <t>トウ</t>
    </rPh>
    <rPh sb="10" eb="12">
      <t>シュッテン</t>
    </rPh>
    <rPh sb="12" eb="14">
      <t>カイスウ</t>
    </rPh>
    <rPh sb="16" eb="19">
      <t>カイイジョウ</t>
    </rPh>
    <rPh sb="20" eb="22">
      <t>バアイ</t>
    </rPh>
    <phoneticPr fontId="29"/>
  </si>
  <si>
    <t>公益財団法人東京都中小企業振興公社
　　　理　事　長　　殿</t>
    <phoneticPr fontId="1"/>
  </si>
  <si>
    <t>１</t>
    <phoneticPr fontId="1"/>
  </si>
  <si>
    <t>次の（１）～（３）のいずれかに該当する法人等である　※該当するチェックボックスを選択</t>
    <rPh sb="27" eb="29">
      <t>ガイトウ</t>
    </rPh>
    <rPh sb="40" eb="42">
      <t>センタク</t>
    </rPh>
    <phoneticPr fontId="1"/>
  </si>
  <si>
    <r>
      <t>　　</t>
    </r>
    <r>
      <rPr>
        <b/>
        <sz val="11"/>
        <color rgb="FF0000FF"/>
        <rFont val="HG丸ｺﾞｼｯｸM-PRO"/>
        <family val="3"/>
        <charset val="128"/>
      </rPr>
      <t>　←該当する項目を</t>
    </r>
    <r>
      <rPr>
        <b/>
        <sz val="14"/>
        <color rgb="FF0000FF"/>
        <rFont val="HG丸ｺﾞｼｯｸM-PRO"/>
        <family val="3"/>
        <charset val="128"/>
      </rPr>
      <t>１つ</t>
    </r>
    <r>
      <rPr>
        <b/>
        <sz val="11"/>
        <color rgb="FF0000FF"/>
        <rFont val="HG丸ｺﾞｼｯｸM-PRO"/>
        <family val="3"/>
        <charset val="128"/>
      </rPr>
      <t>選択してください。
　　　　選択すると項目が太字になります。</t>
    </r>
    <rPh sb="4" eb="6">
      <t>ガイトウ</t>
    </rPh>
    <rPh sb="8" eb="10">
      <t>コウモク</t>
    </rPh>
    <rPh sb="13" eb="15">
      <t>センタク</t>
    </rPh>
    <rPh sb="27" eb="29">
      <t>センタク</t>
    </rPh>
    <rPh sb="32" eb="34">
      <t>コウモク</t>
    </rPh>
    <rPh sb="35" eb="37">
      <t>フトジ</t>
    </rPh>
    <phoneticPr fontId="1"/>
  </si>
  <si>
    <t>（１）</t>
    <phoneticPr fontId="1"/>
  </si>
  <si>
    <t>　法人 又は 個人事業者</t>
    <phoneticPr fontId="1"/>
  </si>
  <si>
    <t>　卸売業：資本金１億円以下又は従業員100人以下</t>
    <phoneticPr fontId="1"/>
  </si>
  <si>
    <t>　小売業：資本金５千万円以下又は従業員50人以下</t>
    <phoneticPr fontId="1"/>
  </si>
  <si>
    <t>（２）</t>
    <phoneticPr fontId="1"/>
  </si>
  <si>
    <t>　組合等</t>
    <phoneticPr fontId="1"/>
  </si>
  <si>
    <t>　協業組合</t>
    <phoneticPr fontId="1"/>
  </si>
  <si>
    <t>　事業協同組合</t>
    <phoneticPr fontId="1"/>
  </si>
  <si>
    <t>　商工組合</t>
    <phoneticPr fontId="1"/>
  </si>
  <si>
    <t>　協同組合連合会</t>
    <phoneticPr fontId="1"/>
  </si>
  <si>
    <t>　事業協同小組合</t>
    <phoneticPr fontId="1"/>
  </si>
  <si>
    <t>　その他</t>
    <phoneticPr fontId="1"/>
  </si>
  <si>
    <t>（３）</t>
    <phoneticPr fontId="1"/>
  </si>
  <si>
    <t>特定非営利活動法人</t>
    <phoneticPr fontId="1"/>
  </si>
  <si>
    <t>　一般財団法人</t>
    <phoneticPr fontId="1"/>
  </si>
  <si>
    <t>　　一般社団法人</t>
    <phoneticPr fontId="1"/>
  </si>
  <si>
    <t>２</t>
    <phoneticPr fontId="1"/>
  </si>
  <si>
    <t>次の（１）～（４）の要件を全て満たす会社である（個人事業者を除く）</t>
    <phoneticPr fontId="1"/>
  </si>
  <si>
    <t>　大企業（中小企業者以外の者：中小企業投資育成(株)、投資事業有限責任組合を除く。以下同様とす</t>
    <phoneticPr fontId="1"/>
  </si>
  <si>
    <t>る。）が単独で発行済株式総数又は出資総額の２分の１以上を所有又は出資していない</t>
    <phoneticPr fontId="1"/>
  </si>
  <si>
    <t>　大企業が複数で発行済株式総数又は出資総額の３分の２以上を所有又は出資していない</t>
    <phoneticPr fontId="1"/>
  </si>
  <si>
    <t>　役員総数の２分の１以上を大企業の役員又は従業員が兼務していない</t>
    <rPh sb="21" eb="24">
      <t>ジュウギョウイン</t>
    </rPh>
    <phoneticPr fontId="1"/>
  </si>
  <si>
    <t>（４）</t>
    <phoneticPr fontId="1"/>
  </si>
  <si>
    <t>　その他大企業が実質的な経営に参画していない</t>
    <phoneticPr fontId="1"/>
  </si>
  <si>
    <t>３</t>
    <phoneticPr fontId="1"/>
  </si>
  <si>
    <t>　東京都及び公社に対する賃料・使用料等の債務の支払いが滞っていない</t>
    <phoneticPr fontId="1"/>
  </si>
  <si>
    <t>４</t>
    <phoneticPr fontId="1"/>
  </si>
  <si>
    <t>　本申請と同一展示会・内容等で公社・国・都道府県・区市町村等から助成を受けていない</t>
    <rPh sb="7" eb="10">
      <t>テンジカイ</t>
    </rPh>
    <rPh sb="13" eb="14">
      <t>トウ</t>
    </rPh>
    <phoneticPr fontId="1"/>
  </si>
  <si>
    <t>５</t>
    <phoneticPr fontId="1"/>
  </si>
  <si>
    <t>　過去に公社・国・都道府県・区市町村から補助金・助成金の交付を受け、不正等の事故を起こしていない</t>
    <phoneticPr fontId="1"/>
  </si>
  <si>
    <t>６</t>
    <phoneticPr fontId="1"/>
  </si>
  <si>
    <t>　過去に公社から助成金の交付を受け、「企業化状況報告書」や「実施結果状況報告書」等が未提出ではない</t>
    <phoneticPr fontId="1"/>
  </si>
  <si>
    <t xml:space="preserve">７
</t>
    <phoneticPr fontId="1"/>
  </si>
  <si>
    <t>　自社と資本関係、役員または従業員の兼任、自社代表者三親等以内の親族による経営等の取引に係る費用が助成対象経費に含まれていない</t>
    <rPh sb="16" eb="17">
      <t>イン</t>
    </rPh>
    <rPh sb="18" eb="20">
      <t>ケンニン</t>
    </rPh>
    <rPh sb="26" eb="27">
      <t>３</t>
    </rPh>
    <rPh sb="39" eb="40">
      <t>トウ</t>
    </rPh>
    <phoneticPr fontId="1"/>
  </si>
  <si>
    <t>８</t>
    <phoneticPr fontId="1"/>
  </si>
  <si>
    <t>　申請者以外（親会社・子を含む）の製品等の販路拡大を行うものではない</t>
    <phoneticPr fontId="1"/>
  </si>
  <si>
    <t xml:space="preserve">９
</t>
    <phoneticPr fontId="1"/>
  </si>
  <si>
    <t>　本事業の実施中においては、支払いが確認できる書類（請求書、振込控等）のほか、その履行が確認できる資料（展示会当日の写真、ブース設計図・図面、委託先との契約書等）を公社の求めに応じて提出する</t>
    <phoneticPr fontId="1"/>
  </si>
  <si>
    <t xml:space="preserve">10
</t>
    <phoneticPr fontId="1"/>
  </si>
  <si>
    <t>　本事業実施の途中で申請要件を満たさなくなった場合や、期限までに所定の書類を提出しなかった場合など、助成対象期間内であっても支援を打ち切る場合があることを理解した</t>
    <phoneticPr fontId="1"/>
  </si>
  <si>
    <t>　本事業の成果を活用し、東京都内において引続き事業活動を実施する予定である</t>
    <phoneticPr fontId="1"/>
  </si>
  <si>
    <t>以上</t>
  </si>
  <si>
    <t>住　　所：</t>
    <phoneticPr fontId="1"/>
  </si>
  <si>
    <t>名　　称：</t>
    <phoneticPr fontId="1"/>
  </si>
  <si>
    <t>代表者名：</t>
    <phoneticPr fontId="1"/>
  </si>
  <si>
    <t>実印</t>
    <phoneticPr fontId="1"/>
  </si>
  <si>
    <t>「申請に必要な書類」</t>
  </si>
  <si>
    <t>＜注意事項＞</t>
  </si>
  <si>
    <t>・提出書類は、写しを1部作成し、申請者の控えとして保存してください。</t>
  </si>
  <si>
    <t>・片面印刷にしてください。（ただし、確定申告書は両面印刷可）</t>
  </si>
  <si>
    <t>№</t>
  </si>
  <si>
    <t>部数</t>
  </si>
  <si>
    <t>ﾁｪｯｸ欄</t>
  </si>
  <si>
    <t>１部</t>
  </si>
  <si>
    <t>正１部</t>
  </si>
  <si>
    <t>写３部</t>
  </si>
  <si>
    <t>助成対象商品のプレゼンテーション資料、商品カタログ、機能説明書、図面、写真等</t>
  </si>
  <si>
    <t>４部</t>
  </si>
  <si>
    <t>（３）　広告の掲載企画書、広告を掲載する新聞・雑誌の見本及び広告の掲載案内等</t>
  </si>
  <si>
    <t>各４部</t>
  </si>
  <si>
    <t>登記簿謄本（履歴事項全部証明書）等</t>
  </si>
  <si>
    <t>直近の事業税等の納税証明書（原本）</t>
  </si>
  <si>
    <t>各１部</t>
  </si>
  <si>
    <t>◎注意事項を必読の上、下記の書類を提出してください。提出いただいた申請書類及び関係書類は、採択の可否
　に関わらず返却しませんので、ご了承ください。</t>
    <phoneticPr fontId="1"/>
  </si>
  <si>
    <t>必　要　書　類</t>
    <phoneticPr fontId="1"/>
  </si>
  <si>
    <t>※　申請書類作成のポイントと記入例をご確認の上、漏れなくご記載ください</t>
  </si>
  <si>
    <t>法　　　人：</t>
    <phoneticPr fontId="1"/>
  </si>
  <si>
    <t>個人事業者：</t>
    <phoneticPr fontId="1"/>
  </si>
  <si>
    <t>都内税務署へ提出した「個人事業の開業・廃業等届出書」の写し</t>
    <phoneticPr fontId="1"/>
  </si>
  <si>
    <t>（２）　個人事業税が非課税の方</t>
    <phoneticPr fontId="1"/>
  </si>
  <si>
    <t>すべての事業の収支内訳書又は青色申告決算書（貸借対照表を含む）</t>
    <phoneticPr fontId="1"/>
  </si>
  <si>
    <t>各期
１部</t>
    <phoneticPr fontId="1"/>
  </si>
  <si>
    <t>（１）　個人事業税が課税対象の方</t>
    <phoneticPr fontId="1"/>
  </si>
  <si>
    <t>市場開拓助成事業申請前確認書</t>
    <phoneticPr fontId="1"/>
  </si>
  <si>
    <t>（１）</t>
    <phoneticPr fontId="1"/>
  </si>
  <si>
    <t>　製造業・その他業種：資本金３億円以下又は従業員300人以下</t>
    <phoneticPr fontId="1"/>
  </si>
  <si>
    <t>　サービス業：資本金５千万円以下又は従業員100人以下</t>
    <phoneticPr fontId="1"/>
  </si>
  <si>
    <t>（２）</t>
    <phoneticPr fontId="1"/>
  </si>
  <si>
    <t>　企業組合　　　　　</t>
    <phoneticPr fontId="1"/>
  </si>
  <si>
    <t>　※　創業２期未満の場合は直近１期分で可</t>
    <rPh sb="3" eb="5">
      <t>ソウギョウ</t>
    </rPh>
    <rPh sb="6" eb="7">
      <t>キ</t>
    </rPh>
    <rPh sb="7" eb="9">
      <t>ミマン</t>
    </rPh>
    <rPh sb="10" eb="12">
      <t>バアイ</t>
    </rPh>
    <rPh sb="13" eb="15">
      <t>チョッキン</t>
    </rPh>
    <rPh sb="16" eb="17">
      <t>キ</t>
    </rPh>
    <rPh sb="17" eb="18">
      <t>ブン</t>
    </rPh>
    <rPh sb="19" eb="20">
      <t>カ</t>
    </rPh>
    <phoneticPr fontId="1"/>
  </si>
  <si>
    <t>　　　　展示会の内容、来場者層、小間料金等が記載されているもの</t>
    <phoneticPr fontId="1"/>
  </si>
  <si>
    <t>ダイバーシティ</t>
    <phoneticPr fontId="1"/>
  </si>
  <si>
    <t>３つのシティ・開発支援テーマ</t>
    <rPh sb="7" eb="9">
      <t>カイハツ</t>
    </rPh>
    <rPh sb="9" eb="11">
      <t>シエン</t>
    </rPh>
    <phoneticPr fontId="1"/>
  </si>
  <si>
    <t>セーフシティ</t>
    <phoneticPr fontId="1"/>
  </si>
  <si>
    <t>スマートシティ</t>
    <phoneticPr fontId="1"/>
  </si>
  <si>
    <t>防災・減災・災害予防</t>
    <rPh sb="0" eb="2">
      <t>ボウサイ</t>
    </rPh>
    <rPh sb="3" eb="5">
      <t>ゲンサイ</t>
    </rPh>
    <rPh sb="6" eb="8">
      <t>サイガイ</t>
    </rPh>
    <rPh sb="8" eb="10">
      <t>ヨボウ</t>
    </rPh>
    <phoneticPr fontId="1"/>
  </si>
  <si>
    <t>インフラメンテナンス</t>
    <phoneticPr fontId="1"/>
  </si>
  <si>
    <t>安全・安心の確保</t>
    <rPh sb="0" eb="2">
      <t>アンゼン</t>
    </rPh>
    <rPh sb="3" eb="5">
      <t>アンシン</t>
    </rPh>
    <rPh sb="6" eb="8">
      <t>カクホ</t>
    </rPh>
    <phoneticPr fontId="1"/>
  </si>
  <si>
    <t>スポーツ振興・障害者スポーツ</t>
    <rPh sb="4" eb="6">
      <t>シンコウ</t>
    </rPh>
    <rPh sb="7" eb="10">
      <t>ショウガイシャ</t>
    </rPh>
    <phoneticPr fontId="1"/>
  </si>
  <si>
    <t>子育て・高齢者・障害者等の支援</t>
    <rPh sb="0" eb="2">
      <t>コソダ</t>
    </rPh>
    <rPh sb="4" eb="7">
      <t>コウレイシャ</t>
    </rPh>
    <rPh sb="8" eb="11">
      <t>ショウガイシャ</t>
    </rPh>
    <rPh sb="11" eb="12">
      <t>トウ</t>
    </rPh>
    <rPh sb="13" eb="15">
      <t>シエン</t>
    </rPh>
    <phoneticPr fontId="1"/>
  </si>
  <si>
    <t>医療・健康</t>
    <rPh sb="0" eb="2">
      <t>イリョウ</t>
    </rPh>
    <rPh sb="3" eb="5">
      <t>ケンコウ</t>
    </rPh>
    <phoneticPr fontId="1"/>
  </si>
  <si>
    <t>環境・エネルギー</t>
    <rPh sb="0" eb="2">
      <t>カンキョウ</t>
    </rPh>
    <phoneticPr fontId="1"/>
  </si>
  <si>
    <t>国際的な観光・金融都市の実現</t>
    <rPh sb="0" eb="3">
      <t>コクサイテキ</t>
    </rPh>
    <rPh sb="4" eb="6">
      <t>カンコウ</t>
    </rPh>
    <rPh sb="7" eb="9">
      <t>キンユウ</t>
    </rPh>
    <rPh sb="9" eb="11">
      <t>トシ</t>
    </rPh>
    <rPh sb="12" eb="14">
      <t>ジツゲン</t>
    </rPh>
    <phoneticPr fontId="1"/>
  </si>
  <si>
    <t>交通・物流・サプライチェーン</t>
    <rPh sb="0" eb="2">
      <t>コウツウ</t>
    </rPh>
    <rPh sb="3" eb="5">
      <t>ブツリュウ</t>
    </rPh>
    <phoneticPr fontId="1"/>
  </si>
  <si>
    <t>年度</t>
    <rPh sb="0" eb="2">
      <t>ネンド</t>
    </rPh>
    <phoneticPr fontId="1"/>
  </si>
  <si>
    <t>月</t>
    <rPh sb="0" eb="1">
      <t>ツキ</t>
    </rPh>
    <phoneticPr fontId="1"/>
  </si>
  <si>
    <t>日</t>
    <rPh sb="0" eb="1">
      <t>ヒ</t>
    </rPh>
    <phoneticPr fontId="1"/>
  </si>
  <si>
    <t>・資料は白黒でも判別できるものとしてください。</t>
    <phoneticPr fontId="1"/>
  </si>
  <si>
    <t>製造業その他</t>
  </si>
  <si>
    <t>サービス業</t>
  </si>
  <si>
    <t>01農業</t>
  </si>
  <si>
    <t>50各種商品卸売業</t>
  </si>
  <si>
    <t>38放送業</t>
  </si>
  <si>
    <t>56各種商品小売業</t>
  </si>
  <si>
    <t>Ⅰ　</t>
    <phoneticPr fontId="1"/>
  </si>
  <si>
    <t>申請者の概要</t>
    <phoneticPr fontId="1"/>
  </si>
  <si>
    <t>02林業</t>
  </si>
  <si>
    <t>51繊維・衣服等卸売業</t>
  </si>
  <si>
    <t>39情報サービス業　※ソフトウェア業、情報処理・提供サービス業除く</t>
  </si>
  <si>
    <t>57織物・衣服・身の回り品小売業</t>
  </si>
  <si>
    <t>03漁業</t>
  </si>
  <si>
    <t>52飲食料品卸売業</t>
  </si>
  <si>
    <t>41映像・音声・文字情報制作業　※新聞業、出版業を除く</t>
  </si>
  <si>
    <t>58飲食料品小売業</t>
  </si>
  <si>
    <t>04水産養殖業</t>
  </si>
  <si>
    <t>53建築材料・鉱物・金属材料等卸売業</t>
  </si>
  <si>
    <t>69不動産賃貸業・管理業　※駐車場業のみ</t>
  </si>
  <si>
    <t>59機械器具小売業</t>
  </si>
  <si>
    <t>05鉱業、採石業、砂利採取業</t>
  </si>
  <si>
    <t>54機械器具卸売業</t>
  </si>
  <si>
    <t>70物品賃貸業</t>
  </si>
  <si>
    <t>60その他の小売業</t>
  </si>
  <si>
    <t>06総合工事業</t>
  </si>
  <si>
    <t>55その他の卸売業</t>
  </si>
  <si>
    <t>71学術・開発研究機関</t>
  </si>
  <si>
    <t>61無店舗小売業</t>
  </si>
  <si>
    <t>07職別工事業（設備工事業を除く）</t>
  </si>
  <si>
    <t>72専門ｻｰﾋﾞｽ業（他に分類されないもの）</t>
  </si>
  <si>
    <t>76飲食店</t>
  </si>
  <si>
    <t>08設備工事業</t>
  </si>
  <si>
    <t>73広告業</t>
  </si>
  <si>
    <t>77持ち帰り・配達飲食ｻｰﾋﾞｽ業</t>
  </si>
  <si>
    <t>09食料品製造業</t>
  </si>
  <si>
    <t>74技術サービス業（他に分類されないもの）</t>
  </si>
  <si>
    <t>10飲料・たばこ・飼料製造業</t>
  </si>
  <si>
    <t>75宿泊業</t>
  </si>
  <si>
    <t>11繊維工業</t>
  </si>
  <si>
    <t>78洗濯・理容・美容・浴場業</t>
  </si>
  <si>
    <t>12木材・木製品製造業（家具を除く）</t>
  </si>
  <si>
    <t>79その他の生活関連サービス業</t>
  </si>
  <si>
    <t>13家具・装備品製造業</t>
  </si>
  <si>
    <t>80娯楽業</t>
  </si>
  <si>
    <t>14パルプ・紙・紙加工品製造業</t>
  </si>
  <si>
    <t>81学校教育</t>
  </si>
  <si>
    <t>役職</t>
    <phoneticPr fontId="1"/>
  </si>
  <si>
    <t>15印刷・同関連業</t>
  </si>
  <si>
    <t>82その他の教育・学習支援業</t>
  </si>
  <si>
    <t>16化学工業</t>
  </si>
  <si>
    <t>83医療業</t>
  </si>
  <si>
    <t>17石油製品・石炭製品製造業</t>
  </si>
  <si>
    <t>84保健衛生</t>
  </si>
  <si>
    <t>18プラスチック製品製造業（別掲を除く）</t>
  </si>
  <si>
    <t>85社会保険・社会福祉・介護事業</t>
  </si>
  <si>
    <t>19ゴム製品製造業</t>
  </si>
  <si>
    <t>86郵便局</t>
  </si>
  <si>
    <t>業種</t>
    <phoneticPr fontId="1"/>
  </si>
  <si>
    <t>大分類</t>
    <rPh sb="0" eb="3">
      <t>ダイブンルイ</t>
    </rPh>
    <phoneticPr fontId="1"/>
  </si>
  <si>
    <t>中分類</t>
    <rPh sb="0" eb="3">
      <t>チュウブンルイ</t>
    </rPh>
    <phoneticPr fontId="1"/>
  </si>
  <si>
    <t>20なめし革・同製品・毛皮製造業</t>
  </si>
  <si>
    <t>87協同組合（他に分類されないもの）</t>
  </si>
  <si>
    <t>←①業種（大分類）：該当のものを選択してください。
 　②業種（中分類）：①の大分類に属する業種が出るのでその中から選択してください</t>
    <rPh sb="2" eb="4">
      <t>ギョウシュ</t>
    </rPh>
    <rPh sb="5" eb="8">
      <t>ダイブンルイ</t>
    </rPh>
    <rPh sb="10" eb="12">
      <t>ガイトウ</t>
    </rPh>
    <rPh sb="16" eb="18">
      <t>センタク</t>
    </rPh>
    <rPh sb="29" eb="31">
      <t>ギョウシュ</t>
    </rPh>
    <rPh sb="32" eb="35">
      <t>チュウブンルイ</t>
    </rPh>
    <rPh sb="39" eb="42">
      <t>ダイブンルイ</t>
    </rPh>
    <rPh sb="43" eb="44">
      <t>ゾク</t>
    </rPh>
    <rPh sb="46" eb="48">
      <t>ギョウシュ</t>
    </rPh>
    <rPh sb="49" eb="50">
      <t>デ</t>
    </rPh>
    <rPh sb="55" eb="56">
      <t>ナカ</t>
    </rPh>
    <rPh sb="58" eb="60">
      <t>センタク</t>
    </rPh>
    <phoneticPr fontId="1"/>
  </si>
  <si>
    <t>21窯業・土石製品製造業</t>
  </si>
  <si>
    <t>88廃棄物処理業</t>
  </si>
  <si>
    <t>22鉄鋼業</t>
  </si>
  <si>
    <t>89自動車整備業</t>
  </si>
  <si>
    <t>23非鉄金属製造業</t>
  </si>
  <si>
    <t>90機械等修理業（別掲を除く）</t>
  </si>
  <si>
    <t>24金属製品製造業</t>
  </si>
  <si>
    <t>91職業紹介・労働者派遣業</t>
  </si>
  <si>
    <t>25はん用機械器具製造業</t>
  </si>
  <si>
    <t>92その他の事業サービス業</t>
  </si>
  <si>
    <t>26生産用機械器具製造業</t>
  </si>
  <si>
    <t>93政治・経済・文化団体</t>
  </si>
  <si>
    <t>27業務用機械器具製造業</t>
  </si>
  <si>
    <t>94宗教</t>
  </si>
  <si>
    <t>28電子部品・デバイス・電子回路製造業</t>
  </si>
  <si>
    <t>95その他のサービス業</t>
  </si>
  <si>
    <t>29電気機械器具製造業</t>
  </si>
  <si>
    <t>96外国公務</t>
  </si>
  <si>
    <t>30情報通信機械器具製造業</t>
  </si>
  <si>
    <t>31輸送用機械器具製造業</t>
  </si>
  <si>
    <t>32その他の製造業</t>
  </si>
  <si>
    <t>33電気業</t>
  </si>
  <si>
    <t>34ガス業</t>
  </si>
  <si>
    <t>35熱供給業</t>
  </si>
  <si>
    <t>36水道業</t>
  </si>
  <si>
    <t>37通信業</t>
  </si>
  <si>
    <t>39情報サービス業　※ソフトウェア業、情報処理・提供サービス業含む</t>
  </si>
  <si>
    <t>40インターネット附随サービス業</t>
  </si>
  <si>
    <t>41映像・音声・文字情報制作業　※新聞業、出版業含む</t>
  </si>
  <si>
    <t>42鉄道業</t>
  </si>
  <si>
    <t>43道路旅客運送業</t>
  </si>
  <si>
    <t>44道路貨物運送業</t>
  </si>
  <si>
    <t>45水運業</t>
  </si>
  <si>
    <t>46航空運輸業</t>
  </si>
  <si>
    <t>47倉庫業</t>
  </si>
  <si>
    <t>48運輸に附帯するサービス業</t>
  </si>
  <si>
    <t>49郵便業（信書便事業を含む）</t>
  </si>
  <si>
    <t>62銀行業</t>
  </si>
  <si>
    <t>63協同組織金融業</t>
  </si>
  <si>
    <t>64貸金業・ｸﾚｼﾞｯﾄｶｰﾄﾞ業等非預金信用機関</t>
  </si>
  <si>
    <t>65金融商品取引業・商品先物取引業</t>
  </si>
  <si>
    <t>66補助的金融業等</t>
  </si>
  <si>
    <t>67保険業（保険媒介代理業・保健ｻｰﾋﾞｽ業を含む）</t>
  </si>
  <si>
    <t>68不動産取引業</t>
  </si>
  <si>
    <t>69不動産賃貸業・管理業　※駐車場業以外全て</t>
  </si>
  <si>
    <t>97国家公務</t>
  </si>
  <si>
    <t>98地方公務</t>
  </si>
  <si>
    <t>99分類不能の産業</t>
  </si>
  <si>
    <t>Ⅱ</t>
    <phoneticPr fontId="1"/>
  </si>
  <si>
    <t>Ⅲ</t>
    <phoneticPr fontId="1"/>
  </si>
  <si>
    <t>補助金・助成金申請状況</t>
    <rPh sb="0" eb="3">
      <t>ホジョキン</t>
    </rPh>
    <rPh sb="4" eb="7">
      <t>ジョセイキン</t>
    </rPh>
    <rPh sb="7" eb="9">
      <t>シンセイ</t>
    </rPh>
    <rPh sb="9" eb="11">
      <t>ジョウキョウ</t>
    </rPh>
    <phoneticPr fontId="1"/>
  </si>
  <si>
    <t>年  度</t>
    <rPh sb="0" eb="1">
      <t>ネン</t>
    </rPh>
    <rPh sb="3" eb="4">
      <t>タビ</t>
    </rPh>
    <phoneticPr fontId="1"/>
  </si>
  <si>
    <t>申請先</t>
    <rPh sb="0" eb="2">
      <t>シンセイ</t>
    </rPh>
    <rPh sb="2" eb="3">
      <t>サキ</t>
    </rPh>
    <phoneticPr fontId="1"/>
  </si>
  <si>
    <t>助成事業名</t>
    <rPh sb="0" eb="2">
      <t>ジョセイ</t>
    </rPh>
    <rPh sb="2" eb="4">
      <t>ジギョウ</t>
    </rPh>
    <rPh sb="4" eb="5">
      <t>メイ</t>
    </rPh>
    <phoneticPr fontId="1"/>
  </si>
  <si>
    <t>申請テーマ</t>
    <rPh sb="0" eb="2">
      <t>シンセイ</t>
    </rPh>
    <phoneticPr fontId="1"/>
  </si>
  <si>
    <t>助成金額（円）</t>
    <rPh sb="0" eb="2">
      <t>ジョセイ</t>
    </rPh>
    <rPh sb="2" eb="4">
      <t>キンガク</t>
    </rPh>
    <rPh sb="5" eb="6">
      <t>エン</t>
    </rPh>
    <phoneticPr fontId="1"/>
  </si>
  <si>
    <t>本申請
との併願</t>
  </si>
  <si>
    <t>本申請との
経費の重複</t>
    <rPh sb="0" eb="1">
      <t>ホンシンセイ2</t>
    </rPh>
    <rPh sb="6" eb="8">
      <t>ケイヒ</t>
    </rPh>
    <rPh sb="9" eb="11">
      <t>チョウフク</t>
    </rPh>
    <phoneticPr fontId="1"/>
  </si>
  <si>
    <t>H30</t>
    <phoneticPr fontId="1"/>
  </si>
  <si>
    <t>H29</t>
    <phoneticPr fontId="1"/>
  </si>
  <si>
    <t>H28</t>
    <phoneticPr fontId="1"/>
  </si>
  <si>
    <t>H27</t>
    <phoneticPr fontId="1"/>
  </si>
  <si>
    <t>H26</t>
    <phoneticPr fontId="1"/>
  </si>
  <si>
    <t>東京都ベンチャー技術大賞</t>
    <rPh sb="0" eb="3">
      <t>トウキョウト</t>
    </rPh>
    <rPh sb="8" eb="10">
      <t>ギジュツ</t>
    </rPh>
    <rPh sb="10" eb="12">
      <t>タイショウ</t>
    </rPh>
    <phoneticPr fontId="1"/>
  </si>
  <si>
    <t>世界発信コンペティション（技術部門）</t>
    <rPh sb="0" eb="2">
      <t>セカイ</t>
    </rPh>
    <rPh sb="2" eb="4">
      <t>ハッシン</t>
    </rPh>
    <rPh sb="13" eb="15">
      <t>ギジュツ</t>
    </rPh>
    <rPh sb="15" eb="17">
      <t>ブモン</t>
    </rPh>
    <phoneticPr fontId="1"/>
  </si>
  <si>
    <t>事業可能性評価事業</t>
    <rPh sb="0" eb="2">
      <t>ジギョウ</t>
    </rPh>
    <rPh sb="2" eb="5">
      <t>カノウセイ</t>
    </rPh>
    <rPh sb="5" eb="7">
      <t>ヒョウカ</t>
    </rPh>
    <rPh sb="7" eb="9">
      <t>ジギョウ</t>
    </rPh>
    <phoneticPr fontId="1"/>
  </si>
  <si>
    <t>ニューマーケット開拓支援事業</t>
    <rPh sb="8" eb="10">
      <t>カイタク</t>
    </rPh>
    <rPh sb="10" eb="12">
      <t>シエン</t>
    </rPh>
    <rPh sb="12" eb="14">
      <t>ジギョウ</t>
    </rPh>
    <phoneticPr fontId="1"/>
  </si>
  <si>
    <t>その他（　　　　）</t>
    <rPh sb="2" eb="3">
      <t>タ</t>
    </rPh>
    <phoneticPr fontId="1"/>
  </si>
  <si>
    <t>Ⅳ</t>
    <phoneticPr fontId="1"/>
  </si>
  <si>
    <t>直近決算年度における主要取引先と年間売上高</t>
    <phoneticPr fontId="1"/>
  </si>
  <si>
    <t>№</t>
    <phoneticPr fontId="1"/>
  </si>
  <si>
    <t>主要取引先</t>
  </si>
  <si>
    <t>年間売上高</t>
  </si>
  <si>
    <t>千円</t>
  </si>
  <si>
    <t>その他の取引先</t>
  </si>
  <si>
    <t>直近の損益計算書の売上高</t>
  </si>
  <si>
    <t>役員・株主名簿</t>
    <phoneticPr fontId="1"/>
  </si>
  <si>
    <r>
      <t>　履歴事項全部証明書に記載されている</t>
    </r>
    <r>
      <rPr>
        <b/>
        <sz val="10"/>
        <rFont val="ＭＳ 明朝"/>
        <family val="1"/>
        <charset val="128"/>
      </rPr>
      <t>全役員及び持株比率が70％を超えるまでの全ての株主を持ち株比率が多い順に記載</t>
    </r>
    <r>
      <rPr>
        <sz val="10"/>
        <rFont val="ＭＳ 明朝"/>
        <family val="1"/>
        <charset val="128"/>
      </rPr>
      <t>し、</t>
    </r>
    <r>
      <rPr>
        <b/>
        <sz val="10"/>
        <rFont val="ＭＳ 明朝"/>
        <family val="1"/>
        <charset val="128"/>
      </rPr>
      <t>それぞれの方が該当する欄（役員・株主）に「○」</t>
    </r>
    <r>
      <rPr>
        <sz val="10"/>
        <rFont val="ＭＳ 明朝"/>
        <family val="1"/>
        <charset val="128"/>
      </rPr>
      <t>を、役職等欄は</t>
    </r>
    <r>
      <rPr>
        <b/>
        <sz val="10"/>
        <rFont val="ＭＳ 明朝"/>
        <family val="1"/>
        <charset val="128"/>
      </rPr>
      <t>役員の「役職」</t>
    </r>
    <r>
      <rPr>
        <sz val="10"/>
        <rFont val="ＭＳ 明朝"/>
        <family val="1"/>
        <charset val="128"/>
      </rPr>
      <t>、または</t>
    </r>
    <r>
      <rPr>
        <b/>
        <sz val="10"/>
        <rFont val="ＭＳ 明朝"/>
        <family val="1"/>
        <charset val="128"/>
      </rPr>
      <t>役員以外の方の「申請者との関係又は職業」</t>
    </r>
    <r>
      <rPr>
        <sz val="10"/>
        <rFont val="ＭＳ 明朝"/>
        <family val="1"/>
        <charset val="128"/>
      </rPr>
      <t>を記載してください。なお、行は必要に応じて追加してください。</t>
    </r>
    <rPh sb="107" eb="109">
      <t>シンセイ</t>
    </rPh>
    <rPh sb="109" eb="110">
      <t>モノ</t>
    </rPh>
    <phoneticPr fontId="1"/>
  </si>
  <si>
    <t>№</t>
    <phoneticPr fontId="1"/>
  </si>
  <si>
    <t>氏　　　　名</t>
    <rPh sb="0" eb="1">
      <t>ウジ</t>
    </rPh>
    <rPh sb="5" eb="6">
      <t>ナ</t>
    </rPh>
    <phoneticPr fontId="1"/>
  </si>
  <si>
    <t>役　員</t>
    <rPh sb="0" eb="1">
      <t>ヤク</t>
    </rPh>
    <rPh sb="2" eb="3">
      <t>イン</t>
    </rPh>
    <phoneticPr fontId="1"/>
  </si>
  <si>
    <t>株　主</t>
    <rPh sb="0" eb="1">
      <t>カブ</t>
    </rPh>
    <rPh sb="2" eb="3">
      <t>シュ</t>
    </rPh>
    <phoneticPr fontId="1"/>
  </si>
  <si>
    <t>役　職　等</t>
    <rPh sb="0" eb="1">
      <t>ヤク</t>
    </rPh>
    <rPh sb="2" eb="3">
      <t>ショク</t>
    </rPh>
    <rPh sb="4" eb="5">
      <t>トウ</t>
    </rPh>
    <phoneticPr fontId="1"/>
  </si>
  <si>
    <t>持ち株数</t>
    <rPh sb="0" eb="1">
      <t>モ</t>
    </rPh>
    <rPh sb="2" eb="3">
      <t>カブ</t>
    </rPh>
    <rPh sb="3" eb="4">
      <t>スウ</t>
    </rPh>
    <phoneticPr fontId="1"/>
  </si>
  <si>
    <t>持ち株比率</t>
    <rPh sb="0" eb="1">
      <t>モ</t>
    </rPh>
    <rPh sb="2" eb="3">
      <t>カブ</t>
    </rPh>
    <rPh sb="3" eb="5">
      <t>ヒリツ</t>
    </rPh>
    <phoneticPr fontId="1"/>
  </si>
  <si>
    <t>その他の株主</t>
    <rPh sb="2" eb="3">
      <t>タ</t>
    </rPh>
    <rPh sb="4" eb="6">
      <t>カブヌシ</t>
    </rPh>
    <phoneticPr fontId="1"/>
  </si>
  <si>
    <t>合　　　　　計</t>
    <rPh sb="0" eb="1">
      <t>ア</t>
    </rPh>
    <rPh sb="6" eb="7">
      <t>ケイ</t>
    </rPh>
    <phoneticPr fontId="1"/>
  </si>
  <si>
    <t>役員・株主名簿が「履歴事項全部証明書」又は「確定申告書　別表２」と異なる理由</t>
    <rPh sb="0" eb="2">
      <t>ヤクイン</t>
    </rPh>
    <rPh sb="3" eb="5">
      <t>カブヌシ</t>
    </rPh>
    <rPh sb="5" eb="7">
      <t>メイボ</t>
    </rPh>
    <rPh sb="9" eb="11">
      <t>リレキ</t>
    </rPh>
    <rPh sb="11" eb="13">
      <t>ジコウ</t>
    </rPh>
    <rPh sb="13" eb="15">
      <t>ゼンブ</t>
    </rPh>
    <rPh sb="15" eb="18">
      <t>ショウメイショ</t>
    </rPh>
    <rPh sb="19" eb="20">
      <t>マタ</t>
    </rPh>
    <rPh sb="22" eb="24">
      <t>カクテイ</t>
    </rPh>
    <rPh sb="24" eb="26">
      <t>シンコク</t>
    </rPh>
    <rPh sb="26" eb="27">
      <t>ショ</t>
    </rPh>
    <rPh sb="28" eb="30">
      <t>ベッピョウ</t>
    </rPh>
    <rPh sb="33" eb="34">
      <t>コト</t>
    </rPh>
    <rPh sb="36" eb="38">
      <t>リユウ</t>
    </rPh>
    <phoneticPr fontId="1"/>
  </si>
  <si>
    <r>
      <t>　「役員・株主名簿」の中で、大企業に該当する株主・役員がある場合はその情報を記載してください。</t>
    </r>
    <r>
      <rPr>
        <b/>
        <sz val="10"/>
        <rFont val="ＭＳ 明朝"/>
        <family val="1"/>
        <charset val="128"/>
      </rPr>
      <t>（行が足りない場合、別紙提出でも可）</t>
    </r>
    <phoneticPr fontId="1"/>
  </si>
  <si>
    <t>企　業　名</t>
    <phoneticPr fontId="1"/>
  </si>
  <si>
    <t>資本金（円）</t>
    <phoneticPr fontId="1"/>
  </si>
  <si>
    <t>業　　種</t>
    <phoneticPr fontId="1"/>
  </si>
  <si>
    <t>製造業その他</t>
    <phoneticPr fontId="1"/>
  </si>
  <si>
    <t>～</t>
    <phoneticPr fontId="1"/>
  </si>
  <si>
    <t>掲載時期及び仕様</t>
    <rPh sb="2" eb="4">
      <t>ジキ</t>
    </rPh>
    <phoneticPr fontId="1"/>
  </si>
  <si>
    <t>展示会WEBサイト</t>
    <rPh sb="0" eb="3">
      <t>テンジカイ</t>
    </rPh>
    <phoneticPr fontId="1"/>
  </si>
  <si>
    <t>単位</t>
    <rPh sb="0" eb="2">
      <t>タンイ</t>
    </rPh>
    <phoneticPr fontId="1"/>
  </si>
  <si>
    <r>
      <t>・ステープル留めやファイリングをせずに、</t>
    </r>
    <r>
      <rPr>
        <b/>
        <u val="double"/>
        <sz val="10.5"/>
        <rFont val="ＭＳ 明朝"/>
        <family val="1"/>
        <charset val="128"/>
      </rPr>
      <t>クリップ留め</t>
    </r>
    <r>
      <rPr>
        <b/>
        <sz val="10.5"/>
        <rFont val="ＭＳ 明朝"/>
        <family val="1"/>
        <charset val="128"/>
      </rPr>
      <t>にしてください。</t>
    </r>
  </si>
  <si>
    <r>
      <t>市場開拓助成事業申請前確認書</t>
    </r>
    <r>
      <rPr>
        <sz val="10.5"/>
        <rFont val="ＭＳ 明朝"/>
        <family val="1"/>
        <charset val="128"/>
      </rPr>
      <t>【指定様式】</t>
    </r>
  </si>
  <si>
    <t>説明資料（各項目ごと、Ａ４用紙で30枚以内で作成）※（３）（４）はある場合のみ</t>
    <rPh sb="35" eb="37">
      <t>バアイ</t>
    </rPh>
    <phoneticPr fontId="1"/>
  </si>
  <si>
    <t>（２）　展示会等の出展案内・パンフレット等（該当箇所に和訳添付して下さい）</t>
    <rPh sb="22" eb="24">
      <t>ガイトウ</t>
    </rPh>
    <rPh sb="24" eb="26">
      <t>カショ</t>
    </rPh>
    <rPh sb="27" eb="29">
      <t>ワヤク</t>
    </rPh>
    <rPh sb="29" eb="31">
      <t>テンプ</t>
    </rPh>
    <rPh sb="33" eb="34">
      <t>クダ</t>
    </rPh>
    <phoneticPr fontId="1"/>
  </si>
  <si>
    <t>税務署へ提出した直近２期分の確定申告書の写し（休眠・休業期間を含まないこと）</t>
    <rPh sb="11" eb="12">
      <t>キ</t>
    </rPh>
    <phoneticPr fontId="1"/>
  </si>
  <si>
    <t>　※　税務署の受付印又は電子申告の受信通知（メール詳細）のあるもの</t>
    <rPh sb="10" eb="11">
      <t>マタ</t>
    </rPh>
    <rPh sb="12" eb="14">
      <t>デンシ</t>
    </rPh>
    <rPh sb="14" eb="16">
      <t>シンコク</t>
    </rPh>
    <rPh sb="17" eb="19">
      <t>ジュシン</t>
    </rPh>
    <rPh sb="19" eb="21">
      <t>ツウチ</t>
    </rPh>
    <rPh sb="25" eb="27">
      <t>ショウサイ</t>
    </rPh>
    <phoneticPr fontId="1"/>
  </si>
  <si>
    <r>
      <t>返信用封筒（長形３号のものに</t>
    </r>
    <r>
      <rPr>
        <u/>
        <sz val="10.5"/>
        <rFont val="ＭＳ 明朝"/>
        <family val="1"/>
        <charset val="128"/>
      </rPr>
      <t>宛名及び担当者名</t>
    </r>
    <r>
      <rPr>
        <sz val="10.5"/>
        <rFont val="ＭＳ 明朝"/>
        <family val="1"/>
        <charset val="128"/>
      </rPr>
      <t>を記入してください）</t>
    </r>
    <r>
      <rPr>
        <b/>
        <sz val="10.5"/>
        <rFont val="ＭＳ 明朝"/>
        <family val="1"/>
        <charset val="128"/>
      </rPr>
      <t>（切手不要）</t>
    </r>
    <rPh sb="33" eb="35">
      <t>キッテ</t>
    </rPh>
    <rPh sb="35" eb="37">
      <t>フヨウ</t>
    </rPh>
    <phoneticPr fontId="1"/>
  </si>
  <si>
    <r>
      <t>市場開拓助成事業申請書</t>
    </r>
    <r>
      <rPr>
        <u/>
        <sz val="10.5"/>
        <rFont val="ＭＳ 明朝"/>
        <family val="1"/>
        <charset val="128"/>
      </rPr>
      <t>（成長産業分野の海外市場開拓助成）</t>
    </r>
    <r>
      <rPr>
        <sz val="10.5"/>
        <rFont val="ＭＳ 明朝"/>
        <family val="1"/>
        <charset val="128"/>
      </rPr>
      <t>【指定様式】</t>
    </r>
    <phoneticPr fontId="1"/>
  </si>
  <si>
    <t>（４）　特許・実用新案等の証（写し）</t>
    <phoneticPr fontId="1"/>
  </si>
  <si>
    <r>
      <t>発行後３ヶ月以内の登記簿謄本（</t>
    </r>
    <r>
      <rPr>
        <b/>
        <u/>
        <sz val="10.5"/>
        <rFont val="ＭＳ 明朝"/>
        <family val="1"/>
        <charset val="128"/>
      </rPr>
      <t>履歴事項</t>
    </r>
    <r>
      <rPr>
        <sz val="10.5"/>
        <rFont val="ＭＳ 明朝"/>
        <family val="1"/>
        <charset val="128"/>
      </rPr>
      <t>全部証明書）（原本）</t>
    </r>
    <phoneticPr fontId="1"/>
  </si>
  <si>
    <r>
      <t>「法人事業税及び法人都民税の納税証明書」（</t>
    </r>
    <r>
      <rPr>
        <b/>
        <u/>
        <sz val="10.5"/>
        <rFont val="ＭＳ 明朝"/>
        <family val="1"/>
        <charset val="128"/>
      </rPr>
      <t>都税事務所</t>
    </r>
    <r>
      <rPr>
        <sz val="10.5"/>
        <rFont val="ＭＳ 明朝"/>
        <family val="1"/>
        <charset val="128"/>
      </rPr>
      <t>発行）</t>
    </r>
    <phoneticPr fontId="1"/>
  </si>
  <si>
    <r>
      <t>①　「個人事業税の納税証明書」（</t>
    </r>
    <r>
      <rPr>
        <b/>
        <u/>
        <sz val="10.5"/>
        <rFont val="ＭＳ 明朝"/>
        <family val="1"/>
        <charset val="128"/>
      </rPr>
      <t>都税事務所</t>
    </r>
    <r>
      <rPr>
        <sz val="10.5"/>
        <rFont val="ＭＳ 明朝"/>
        <family val="1"/>
        <charset val="128"/>
      </rPr>
      <t>発行）</t>
    </r>
    <phoneticPr fontId="1"/>
  </si>
  <si>
    <r>
      <t>②　「住民税納税証明書」（</t>
    </r>
    <r>
      <rPr>
        <b/>
        <u/>
        <sz val="10.5"/>
        <rFont val="ＭＳ 明朝"/>
        <family val="1"/>
        <charset val="128"/>
      </rPr>
      <t>区市町村</t>
    </r>
    <r>
      <rPr>
        <sz val="10.5"/>
        <rFont val="ＭＳ 明朝"/>
        <family val="1"/>
        <charset val="128"/>
      </rPr>
      <t>発行）</t>
    </r>
    <phoneticPr fontId="1"/>
  </si>
  <si>
    <r>
      <t>①　「所得税納税証明書（その１）」（</t>
    </r>
    <r>
      <rPr>
        <b/>
        <u/>
        <sz val="10.5"/>
        <rFont val="ＭＳ 明朝"/>
        <family val="1"/>
        <charset val="128"/>
      </rPr>
      <t>税務署</t>
    </r>
    <r>
      <rPr>
        <sz val="10.5"/>
        <rFont val="ＭＳ 明朝"/>
        <family val="1"/>
        <charset val="128"/>
      </rPr>
      <t>発行）</t>
    </r>
    <phoneticPr fontId="1"/>
  </si>
  <si>
    <r>
      <t>②　「住民税の非課税証明書」（</t>
    </r>
    <r>
      <rPr>
        <b/>
        <u/>
        <sz val="10.5"/>
        <rFont val="ＭＳ 明朝"/>
        <family val="1"/>
        <charset val="128"/>
      </rPr>
      <t>区市町村</t>
    </r>
    <r>
      <rPr>
        <sz val="10.5"/>
        <rFont val="ＭＳ 明朝"/>
        <family val="1"/>
        <charset val="128"/>
      </rPr>
      <t>発行）</t>
    </r>
    <phoneticPr fontId="1"/>
  </si>
  <si>
    <r>
      <rPr>
        <b/>
        <u/>
        <sz val="10.5"/>
        <rFont val="ＭＳ 明朝"/>
        <family val="1"/>
        <charset val="128"/>
      </rPr>
      <t>２</t>
    </r>
    <r>
      <rPr>
        <sz val="10.5"/>
        <rFont val="ＭＳ 明朝"/>
        <family val="1"/>
        <charset val="128"/>
      </rPr>
      <t>通</t>
    </r>
    <phoneticPr fontId="1"/>
  </si>
  <si>
    <t>共同出展の有無</t>
    <rPh sb="0" eb="2">
      <t>キョウドウ</t>
    </rPh>
    <rPh sb="2" eb="4">
      <t>シュッテン</t>
    </rPh>
    <rPh sb="5" eb="7">
      <t>ウム</t>
    </rPh>
    <phoneticPr fontId="1"/>
  </si>
  <si>
    <t>有</t>
    <rPh sb="0" eb="1">
      <t>アリ</t>
    </rPh>
    <phoneticPr fontId="1"/>
  </si>
  <si>
    <t>無</t>
    <rPh sb="0" eb="1">
      <t>ナ</t>
    </rPh>
    <phoneticPr fontId="1"/>
  </si>
  <si>
    <t>（２）　販路開拓予定の国等における市場、競合他社についての動向調査・分析</t>
    <rPh sb="4" eb="6">
      <t>ハンロ</t>
    </rPh>
    <rPh sb="6" eb="8">
      <t>カイタク</t>
    </rPh>
    <rPh sb="8" eb="10">
      <t>ヨテイ</t>
    </rPh>
    <rPh sb="11" eb="12">
      <t>コク</t>
    </rPh>
    <rPh sb="12" eb="13">
      <t>トウ</t>
    </rPh>
    <rPh sb="17" eb="19">
      <t>シジョウ</t>
    </rPh>
    <rPh sb="20" eb="22">
      <t>キョウゴウ</t>
    </rPh>
    <rPh sb="22" eb="24">
      <t>タシャ</t>
    </rPh>
    <rPh sb="29" eb="31">
      <t>ドウコウ</t>
    </rPh>
    <rPh sb="31" eb="33">
      <t>チョウサ</t>
    </rPh>
    <rPh sb="34" eb="36">
      <t>ブンセキ</t>
    </rPh>
    <phoneticPr fontId="1"/>
  </si>
  <si>
    <t>印刷物制作費</t>
    <rPh sb="0" eb="3">
      <t>インサツブツ</t>
    </rPh>
    <rPh sb="3" eb="6">
      <t>セイサクヒ</t>
    </rPh>
    <phoneticPr fontId="1"/>
  </si>
  <si>
    <t>ＰＲ映像制作費</t>
    <rPh sb="2" eb="4">
      <t>エイゾウ</t>
    </rPh>
    <rPh sb="4" eb="6">
      <t>セイサク</t>
    </rPh>
    <rPh sb="6" eb="7">
      <t>ヒ</t>
    </rPh>
    <phoneticPr fontId="1"/>
  </si>
  <si>
    <r>
      <t>　公益財団法人東京都中小企業振興公社（以下、「公社」とする。）が実施する平成31</t>
    </r>
    <r>
      <rPr>
        <sz val="11"/>
        <color theme="1"/>
        <rFont val="ＭＳ 明朝"/>
        <family val="1"/>
        <charset val="128"/>
      </rPr>
      <t>年度</t>
    </r>
    <r>
      <rPr>
        <sz val="11"/>
        <rFont val="ＭＳ 明朝"/>
        <family val="1"/>
        <charset val="128"/>
      </rPr>
      <t>市場開拓助成事業を申請するに当たり、申請書に虚偽記載がないこと、ならびに申請者が次の１～11の要件の全てを満たしていることを確認した。</t>
    </r>
    <rPh sb="36" eb="38">
      <t>ヘイセイ</t>
    </rPh>
    <phoneticPr fontId="1"/>
  </si>
  <si>
    <t>（１）　展示会の出展企画書、小間レイアウト・イメージ図（展示会当日の展示品及び什器・備品の配置や人員の配置等が確認できるもの）等　</t>
    <phoneticPr fontId="1"/>
  </si>
  <si>
    <r>
      <t>平成31年度　市場開拓助成事業</t>
    </r>
    <r>
      <rPr>
        <b/>
        <sz val="10.5"/>
        <rFont val="ＭＳ 明朝"/>
        <family val="1"/>
        <charset val="128"/>
      </rPr>
      <t>（成長産業分野の海外市場開拓助成）</t>
    </r>
    <rPh sb="0" eb="2">
      <t>ヘイセイ</t>
    </rPh>
    <phoneticPr fontId="1"/>
  </si>
  <si>
    <t>Ⅹ　海外展示会等出展に必要な経費一覧表</t>
    <rPh sb="2" eb="4">
      <t>カイガイ</t>
    </rPh>
    <rPh sb="7" eb="8">
      <t>トウ</t>
    </rPh>
    <phoneticPr fontId="1"/>
  </si>
  <si>
    <t>　　一覧表は、展示会ごとに記入してください。（用紙が足りない場合はコピーして使用してください）</t>
    <phoneticPr fontId="1"/>
  </si>
  <si>
    <t>　　経費内容については、市場開拓助成事業募集要項の助成対象経費をご覧の上、該当する経費区分に記</t>
    <phoneticPr fontId="1"/>
  </si>
  <si>
    <t>　入してください。（管理事務費、消費税、振込手数料などの間接的経費は対象外）</t>
    <phoneticPr fontId="1"/>
  </si>
  <si>
    <t>会　場　名</t>
    <phoneticPr fontId="1"/>
  </si>
  <si>
    <t>～</t>
    <phoneticPr fontId="1"/>
  </si>
  <si>
    <t>経　　費　　名</t>
    <phoneticPr fontId="1"/>
  </si>
  <si>
    <t>数 量</t>
    <phoneticPr fontId="1"/>
  </si>
  <si>
    <t>資　材　費</t>
    <phoneticPr fontId="1"/>
  </si>
  <si>
    <t>小　　　　　計</t>
    <phoneticPr fontId="1"/>
  </si>
  <si>
    <t>輸　送　費</t>
    <phoneticPr fontId="1"/>
  </si>
  <si>
    <t>小　　　　　計</t>
    <phoneticPr fontId="1"/>
  </si>
  <si>
    <t>小　　　　　計</t>
    <rPh sb="0" eb="1">
      <t>ショウ</t>
    </rPh>
    <rPh sb="6" eb="7">
      <t>ケイ</t>
    </rPh>
    <phoneticPr fontId="1"/>
  </si>
  <si>
    <t>合　　　　　計</t>
    <phoneticPr fontId="1"/>
  </si>
  <si>
    <r>
      <t xml:space="preserve">
①「持ち株数」をすべて入力
（発行済み株式総数の合計が合うように、その他の株主欄で調整して下さい）
②「持ち株比率」は「持ち株数÷持ち株合計」で自動算出
③「持株比率」が70％以降となった株主については、「その他の株主」欄にまとめて記載してください。</t>
    </r>
    <r>
      <rPr>
        <b/>
        <u/>
        <sz val="10"/>
        <color rgb="FFFF0000"/>
        <rFont val="ＭＳ 明朝"/>
        <family val="1"/>
        <charset val="128"/>
      </rPr>
      <t>ただし、法人が株主の場合は、すべての法人を記載してください。</t>
    </r>
    <rPh sb="3" eb="4">
      <t>モ</t>
    </rPh>
    <rPh sb="5" eb="6">
      <t>カブ</t>
    </rPh>
    <rPh sb="6" eb="7">
      <t>スウ</t>
    </rPh>
    <rPh sb="12" eb="14">
      <t>ニュウリョク</t>
    </rPh>
    <rPh sb="16" eb="18">
      <t>ハッコウ</t>
    </rPh>
    <rPh sb="18" eb="19">
      <t>ズ</t>
    </rPh>
    <rPh sb="20" eb="22">
      <t>カブシキ</t>
    </rPh>
    <rPh sb="22" eb="24">
      <t>ソウスウ</t>
    </rPh>
    <rPh sb="25" eb="27">
      <t>ゴウケイ</t>
    </rPh>
    <rPh sb="28" eb="29">
      <t>ア</t>
    </rPh>
    <rPh sb="36" eb="37">
      <t>タ</t>
    </rPh>
    <rPh sb="38" eb="40">
      <t>カブヌシ</t>
    </rPh>
    <rPh sb="40" eb="41">
      <t>ラン</t>
    </rPh>
    <rPh sb="42" eb="44">
      <t>チョウセイ</t>
    </rPh>
    <rPh sb="46" eb="47">
      <t>クダ</t>
    </rPh>
    <rPh sb="54" eb="55">
      <t>モ</t>
    </rPh>
    <rPh sb="56" eb="57">
      <t>カブ</t>
    </rPh>
    <rPh sb="57" eb="59">
      <t>ヒリツ</t>
    </rPh>
    <rPh sb="62" eb="63">
      <t>モ</t>
    </rPh>
    <rPh sb="64" eb="65">
      <t>カブ</t>
    </rPh>
    <rPh sb="65" eb="66">
      <t>スウ</t>
    </rPh>
    <rPh sb="67" eb="68">
      <t>モ</t>
    </rPh>
    <rPh sb="69" eb="70">
      <t>カブ</t>
    </rPh>
    <rPh sb="70" eb="72">
      <t>ゴウケイ</t>
    </rPh>
    <rPh sb="74" eb="76">
      <t>ジドウ</t>
    </rPh>
    <rPh sb="76" eb="78">
      <t>サンシュツ</t>
    </rPh>
    <phoneticPr fontId="1"/>
  </si>
  <si>
    <r>
      <t>社歴（経歴）書</t>
    </r>
    <r>
      <rPr>
        <sz val="10.5"/>
        <color rgb="FFFF0000"/>
        <rFont val="ＭＳ 明朝"/>
        <family val="1"/>
        <charset val="128"/>
      </rPr>
      <t>（会社案内や概要でも可）</t>
    </r>
    <rPh sb="10" eb="12">
      <t>アンナイ</t>
    </rPh>
    <rPh sb="13" eb="15">
      <t>ガイヨウ</t>
    </rPh>
    <phoneticPr fontId="1"/>
  </si>
  <si>
    <r>
      <t>別表一～十六、決算報告書、法人事業概況説明書、</t>
    </r>
    <r>
      <rPr>
        <sz val="10.5"/>
        <color rgb="FFFF0000"/>
        <rFont val="ＭＳ 明朝"/>
        <family val="1"/>
        <charset val="128"/>
      </rPr>
      <t>勘定</t>
    </r>
    <r>
      <rPr>
        <sz val="10.5"/>
        <rFont val="ＭＳ 明朝"/>
        <family val="1"/>
        <charset val="128"/>
      </rPr>
      <t>科目内訳書など</t>
    </r>
    <rPh sb="7" eb="9">
      <t>ケッサン</t>
    </rPh>
    <rPh sb="9" eb="12">
      <t>ホウコクショ</t>
    </rPh>
    <rPh sb="13" eb="15">
      <t>ホウジン</t>
    </rPh>
    <rPh sb="15" eb="17">
      <t>ジギョウ</t>
    </rPh>
    <rPh sb="17" eb="19">
      <t>ガイキョウ</t>
    </rPh>
    <rPh sb="19" eb="22">
      <t>セツメイショ</t>
    </rPh>
    <rPh sb="23" eb="25">
      <t>カンジョウ</t>
    </rPh>
    <rPh sb="25" eb="27">
      <t>カモク</t>
    </rPh>
    <rPh sb="27" eb="30">
      <t>ウチワケショ</t>
    </rPh>
    <phoneticPr fontId="1"/>
  </si>
  <si>
    <r>
      <t xml:space="preserve"> </t>
    </r>
    <r>
      <rPr>
        <b/>
        <sz val="10.5"/>
        <color rgb="FFFF0000"/>
        <rFont val="ＭＳ 明朝"/>
        <family val="1"/>
        <charset val="128"/>
      </rPr>
      <t>2019</t>
    </r>
    <r>
      <rPr>
        <sz val="10.5"/>
        <rFont val="ＭＳ 明朝"/>
        <family val="1"/>
        <charset val="128"/>
      </rPr>
      <t xml:space="preserve">  年　</t>
    </r>
    <r>
      <rPr>
        <b/>
        <sz val="10.5"/>
        <color rgb="FFFF0000"/>
        <rFont val="ＭＳ 明朝"/>
        <family val="1"/>
        <charset val="128"/>
      </rPr>
      <t>4</t>
    </r>
    <r>
      <rPr>
        <sz val="10.5"/>
        <rFont val="ＭＳ 明朝"/>
        <family val="1"/>
        <charset val="128"/>
      </rPr>
      <t xml:space="preserve"> 月　</t>
    </r>
    <r>
      <rPr>
        <b/>
        <sz val="10.5"/>
        <color rgb="FFFF0000"/>
        <rFont val="ＭＳ 明朝"/>
        <family val="1"/>
        <charset val="128"/>
      </rPr>
      <t>16</t>
    </r>
    <r>
      <rPr>
        <sz val="10.5"/>
        <rFont val="ＭＳ 明朝"/>
        <family val="1"/>
        <charset val="128"/>
      </rPr>
      <t xml:space="preserve"> 日</t>
    </r>
    <phoneticPr fontId="1"/>
  </si>
  <si>
    <r>
      <t>　過去５年間における補助金・助成金のうち、国・</t>
    </r>
    <r>
      <rPr>
        <sz val="10"/>
        <rFont val="ＭＳ 明朝"/>
        <family val="1"/>
        <charset val="128"/>
      </rPr>
      <t>地方公共団体等（公社含む）</t>
    </r>
    <r>
      <rPr>
        <sz val="10"/>
        <color theme="1"/>
        <rFont val="ＭＳ 明朝"/>
        <family val="1"/>
        <charset val="128"/>
      </rPr>
      <t>から</t>
    </r>
    <r>
      <rPr>
        <b/>
        <sz val="10"/>
        <color theme="1"/>
        <rFont val="ＭＳ 明朝"/>
        <family val="1"/>
        <charset val="128"/>
      </rPr>
      <t>交付を受けた、</t>
    </r>
    <r>
      <rPr>
        <sz val="10"/>
        <color theme="1"/>
        <rFont val="ＭＳ 明朝"/>
        <family val="1"/>
        <charset val="128"/>
      </rPr>
      <t>又は</t>
    </r>
    <r>
      <rPr>
        <b/>
        <sz val="10"/>
        <color theme="1"/>
        <rFont val="ＭＳ 明朝"/>
        <family val="1"/>
        <charset val="128"/>
      </rPr>
      <t>実施中</t>
    </r>
    <r>
      <rPr>
        <sz val="10"/>
        <color theme="1"/>
        <rFont val="ＭＳ 明朝"/>
        <family val="1"/>
        <charset val="128"/>
      </rPr>
      <t>及び</t>
    </r>
    <r>
      <rPr>
        <b/>
        <sz val="10"/>
        <color theme="1"/>
        <rFont val="ＭＳ 明朝"/>
        <family val="1"/>
        <charset val="128"/>
      </rPr>
      <t>申請中</t>
    </r>
    <r>
      <rPr>
        <sz val="10"/>
        <color theme="1"/>
        <rFont val="ＭＳ 明朝"/>
        <family val="1"/>
        <charset val="128"/>
      </rPr>
      <t>の助成事業等について</t>
    </r>
    <r>
      <rPr>
        <b/>
        <sz val="10"/>
        <color theme="1"/>
        <rFont val="ＭＳ 明朝"/>
        <family val="1"/>
        <charset val="128"/>
      </rPr>
      <t>直近のものから順に</t>
    </r>
    <r>
      <rPr>
        <sz val="10"/>
        <color theme="1"/>
        <rFont val="ＭＳ 明朝"/>
        <family val="1"/>
        <charset val="128"/>
      </rPr>
      <t>記載してください。</t>
    </r>
    <rPh sb="1" eb="3">
      <t>カコ</t>
    </rPh>
    <rPh sb="4" eb="6">
      <t>ネンカン</t>
    </rPh>
    <rPh sb="10" eb="13">
      <t>ホジョキン</t>
    </rPh>
    <rPh sb="14" eb="16">
      <t>ジョセイ</t>
    </rPh>
    <rPh sb="16" eb="17">
      <t>キン</t>
    </rPh>
    <rPh sb="21" eb="22">
      <t>クニ</t>
    </rPh>
    <rPh sb="23" eb="25">
      <t>チホウ</t>
    </rPh>
    <rPh sb="25" eb="27">
      <t>コウキョウ</t>
    </rPh>
    <rPh sb="27" eb="29">
      <t>ダンタイ</t>
    </rPh>
    <rPh sb="29" eb="30">
      <t>トウ</t>
    </rPh>
    <rPh sb="31" eb="33">
      <t>コウシャ</t>
    </rPh>
    <rPh sb="33" eb="34">
      <t>フク</t>
    </rPh>
    <rPh sb="38" eb="40">
      <t>コウフ</t>
    </rPh>
    <rPh sb="41" eb="42">
      <t>ウ</t>
    </rPh>
    <rPh sb="45" eb="46">
      <t>マタ</t>
    </rPh>
    <rPh sb="47" eb="50">
      <t>ジッシチュウ</t>
    </rPh>
    <rPh sb="50" eb="51">
      <t>オヨ</t>
    </rPh>
    <rPh sb="52" eb="55">
      <t>シンセイチュウ</t>
    </rPh>
    <rPh sb="56" eb="58">
      <t>ジョセイ</t>
    </rPh>
    <rPh sb="58" eb="60">
      <t>ジギョウ</t>
    </rPh>
    <rPh sb="60" eb="61">
      <t>トウ</t>
    </rPh>
    <rPh sb="65" eb="67">
      <t>チョッキン</t>
    </rPh>
    <rPh sb="72" eb="73">
      <t>ジュン</t>
    </rPh>
    <rPh sb="74" eb="76">
      <t>キサイ</t>
    </rPh>
    <phoneticPr fontId="1"/>
  </si>
  <si>
    <r>
      <t xml:space="preserve">都内登記
所在地
</t>
    </r>
    <r>
      <rPr>
        <sz val="8"/>
        <color theme="1"/>
        <rFont val="ＭＳ Ｐ明朝"/>
        <family val="1"/>
        <charset val="128"/>
      </rPr>
      <t xml:space="preserve">※本店所在地
　が都外の方
　は記載のこと   </t>
    </r>
    <rPh sb="5" eb="8">
      <t>ショザイチ</t>
    </rPh>
    <rPh sb="21" eb="22">
      <t>カタ</t>
    </rPh>
    <rPh sb="25" eb="27">
      <t>キサイ</t>
    </rPh>
    <phoneticPr fontId="1"/>
  </si>
  <si>
    <r>
      <t xml:space="preserve">事業開始
</t>
    </r>
    <r>
      <rPr>
        <sz val="8"/>
        <color theme="1"/>
        <rFont val="ＭＳ 明朝"/>
        <family val="1"/>
        <charset val="128"/>
      </rPr>
      <t>※西暦で記入</t>
    </r>
    <rPh sb="7" eb="9">
      <t>セイレキ</t>
    </rPh>
    <rPh sb="10" eb="12">
      <t>キニュウ</t>
    </rPh>
    <phoneticPr fontId="1"/>
  </si>
  <si>
    <r>
      <rPr>
        <b/>
        <sz val="10"/>
        <color rgb="FFFF0000"/>
        <rFont val="ＭＳ 明朝"/>
        <family val="1"/>
        <charset val="128"/>
      </rPr>
      <t>　</t>
    </r>
    <r>
      <rPr>
        <sz val="10"/>
        <color theme="1"/>
        <rFont val="ＭＳ 明朝"/>
        <family val="1"/>
        <charset val="128"/>
      </rPr>
      <t>年　　月　　日現在</t>
    </r>
    <rPh sb="7" eb="8">
      <t>ニチ</t>
    </rPh>
    <phoneticPr fontId="1"/>
  </si>
  <si>
    <r>
      <t xml:space="preserve">
①「持ち株数」をすべて入力
（発行済み株式総数の合計が合うように、その他の株主欄で調整して下さい）
②「持ち株比率」は「持ち株数÷持ち株合計」で自動算出
③「持株比率」が70％以降となった株主については、「その他の株主」欄にまとめて記載してください。</t>
    </r>
    <r>
      <rPr>
        <b/>
        <u/>
        <sz val="10"/>
        <color rgb="FFFF0000"/>
        <rFont val="ＭＳ 明朝"/>
        <family val="1"/>
        <charset val="128"/>
      </rPr>
      <t>ただし、法人が株主の場合</t>
    </r>
    <r>
      <rPr>
        <b/>
        <sz val="10"/>
        <color rgb="FFFF0000"/>
        <rFont val="ＭＳ 明朝"/>
        <family val="1"/>
        <charset val="128"/>
      </rPr>
      <t>は、すべての法人を記載してください。</t>
    </r>
    <r>
      <rPr>
        <b/>
        <sz val="10"/>
        <color rgb="FF0000FF"/>
        <rFont val="ＭＳ 明朝"/>
        <family val="1"/>
        <charset val="128"/>
      </rPr>
      <t xml:space="preserve">
</t>
    </r>
    <rPh sb="3" eb="4">
      <t>モ</t>
    </rPh>
    <rPh sb="5" eb="6">
      <t>カブ</t>
    </rPh>
    <rPh sb="6" eb="7">
      <t>スウ</t>
    </rPh>
    <rPh sb="12" eb="14">
      <t>ニュウリョク</t>
    </rPh>
    <rPh sb="16" eb="18">
      <t>ハッコウ</t>
    </rPh>
    <rPh sb="18" eb="19">
      <t>ズ</t>
    </rPh>
    <rPh sb="20" eb="22">
      <t>カブシキ</t>
    </rPh>
    <rPh sb="22" eb="24">
      <t>ソウスウ</t>
    </rPh>
    <rPh sb="25" eb="27">
      <t>ゴウケイ</t>
    </rPh>
    <rPh sb="28" eb="29">
      <t>ア</t>
    </rPh>
    <rPh sb="36" eb="37">
      <t>タ</t>
    </rPh>
    <rPh sb="38" eb="40">
      <t>カブヌシ</t>
    </rPh>
    <rPh sb="40" eb="41">
      <t>ラン</t>
    </rPh>
    <rPh sb="42" eb="44">
      <t>チョウセイ</t>
    </rPh>
    <rPh sb="46" eb="47">
      <t>クダ</t>
    </rPh>
    <rPh sb="54" eb="55">
      <t>モ</t>
    </rPh>
    <rPh sb="56" eb="57">
      <t>カブ</t>
    </rPh>
    <rPh sb="57" eb="59">
      <t>ヒリツ</t>
    </rPh>
    <rPh sb="62" eb="63">
      <t>モ</t>
    </rPh>
    <rPh sb="64" eb="65">
      <t>カブ</t>
    </rPh>
    <rPh sb="65" eb="66">
      <t>スウ</t>
    </rPh>
    <rPh sb="67" eb="68">
      <t>モ</t>
    </rPh>
    <rPh sb="69" eb="70">
      <t>カブ</t>
    </rPh>
    <rPh sb="70" eb="72">
      <t>ゴウケイ</t>
    </rPh>
    <rPh sb="74" eb="76">
      <t>ジドウ</t>
    </rPh>
    <rPh sb="76" eb="78">
      <t>サンシュツ</t>
    </rPh>
    <phoneticPr fontId="1"/>
  </si>
  <si>
    <r>
      <t xml:space="preserve">単 価
</t>
    </r>
    <r>
      <rPr>
        <sz val="8"/>
        <color theme="1"/>
        <rFont val="ＭＳ 明朝"/>
        <family val="1"/>
        <charset val="128"/>
      </rPr>
      <t>（税抜：円）</t>
    </r>
    <rPh sb="8" eb="9">
      <t>エン</t>
    </rPh>
    <phoneticPr fontId="1"/>
  </si>
  <si>
    <r>
      <t>助成事業に要する
経費</t>
    </r>
    <r>
      <rPr>
        <sz val="8"/>
        <color theme="1"/>
        <rFont val="ＭＳ 明朝"/>
        <family val="1"/>
        <charset val="128"/>
      </rPr>
      <t>（税込：円）</t>
    </r>
    <rPh sb="9" eb="11">
      <t>ケイヒ</t>
    </rPh>
    <rPh sb="12" eb="14">
      <t>ゼイコミ</t>
    </rPh>
    <rPh sb="15" eb="16">
      <t>エン</t>
    </rPh>
    <phoneticPr fontId="1"/>
  </si>
  <si>
    <r>
      <t xml:space="preserve">助成対象経費
</t>
    </r>
    <r>
      <rPr>
        <sz val="8"/>
        <color theme="1"/>
        <rFont val="ＭＳ 明朝"/>
        <family val="1"/>
        <charset val="128"/>
      </rPr>
      <t>（税抜：円）</t>
    </r>
    <rPh sb="8" eb="10">
      <t>ゼイヌキ</t>
    </rPh>
    <rPh sb="11" eb="12">
      <t>エン</t>
    </rPh>
    <phoneticPr fontId="1"/>
  </si>
  <si>
    <t>　　　　　募集要項　記入例（P.49～51）をご確認いただき、赤字になっている部分を自社の申請内容に併せてご記入ください。</t>
    <rPh sb="5" eb="7">
      <t>ボシュウ</t>
    </rPh>
    <rPh sb="7" eb="9">
      <t>ヨウコウ</t>
    </rPh>
    <rPh sb="10" eb="12">
      <t>キニュウ</t>
    </rPh>
    <rPh sb="12" eb="13">
      <t>レイ</t>
    </rPh>
    <rPh sb="24" eb="26">
      <t>カクニン</t>
    </rPh>
    <rPh sb="31" eb="33">
      <t>アカジ</t>
    </rPh>
    <rPh sb="39" eb="41">
      <t>ブブン</t>
    </rPh>
    <rPh sb="42" eb="44">
      <t>ジシャ</t>
    </rPh>
    <rPh sb="45" eb="47">
      <t>シンセイ</t>
    </rPh>
    <rPh sb="47" eb="49">
      <t>ナイヨウ</t>
    </rPh>
    <rPh sb="50" eb="51">
      <t>アワ</t>
    </rPh>
    <rPh sb="54" eb="56">
      <t>キニュウ</t>
    </rPh>
    <phoneticPr fontId="29"/>
  </si>
  <si>
    <r>
      <t>　　　　　なお、原則として助成対象経費は税抜の金額となり、印刷物制作</t>
    </r>
    <r>
      <rPr>
        <sz val="11"/>
        <color indexed="8"/>
        <rFont val="ＭＳ Ｐゴシック"/>
        <family val="3"/>
        <charset val="128"/>
      </rPr>
      <t>費については上限が40万円、PR動画制作費については
　　　　上限が30万円</t>
    </r>
    <r>
      <rPr>
        <sz val="11"/>
        <color theme="1"/>
        <rFont val="ＭＳ Ｐゴシック"/>
        <family val="3"/>
        <charset val="128"/>
        <scheme val="minor"/>
      </rPr>
      <t>となります。</t>
    </r>
    <rPh sb="8" eb="10">
      <t>ゲンソク</t>
    </rPh>
    <rPh sb="13" eb="15">
      <t>ジョセイ</t>
    </rPh>
    <rPh sb="15" eb="17">
      <t>タイショウ</t>
    </rPh>
    <rPh sb="17" eb="19">
      <t>ケイヒ</t>
    </rPh>
    <rPh sb="20" eb="22">
      <t>ゼイヌキ</t>
    </rPh>
    <rPh sb="23" eb="25">
      <t>キンガク</t>
    </rPh>
    <rPh sb="29" eb="32">
      <t>インサツブツ</t>
    </rPh>
    <rPh sb="32" eb="34">
      <t>セイサク</t>
    </rPh>
    <rPh sb="50" eb="52">
      <t>ドウガ</t>
    </rPh>
    <rPh sb="52" eb="54">
      <t>セイサク</t>
    </rPh>
    <rPh sb="54" eb="55">
      <t>ヒ</t>
    </rPh>
    <rPh sb="65" eb="67">
      <t>ジョウゲン</t>
    </rPh>
    <rPh sb="70" eb="72">
      <t>マンエン</t>
    </rPh>
    <phoneticPr fontId="29"/>
  </si>
  <si>
    <t>（１）　出展予定の展示会　　　　　　　　</t>
    <phoneticPr fontId="1"/>
  </si>
  <si>
    <r>
      <t xml:space="preserve">展示会名
</t>
    </r>
    <r>
      <rPr>
        <sz val="8"/>
        <color theme="1"/>
        <rFont val="ＭＳ 明朝"/>
        <family val="1"/>
        <charset val="128"/>
      </rPr>
      <t>※下段に出展国名</t>
    </r>
    <rPh sb="6" eb="8">
      <t>ゲダン</t>
    </rPh>
    <phoneticPr fontId="1"/>
  </si>
  <si>
    <t>展示会の選定理由</t>
    <rPh sb="0" eb="3">
      <t>テンジカイ</t>
    </rPh>
    <rPh sb="4" eb="6">
      <t>センテイ</t>
    </rPh>
    <rPh sb="6" eb="8">
      <t>リユウ</t>
    </rPh>
    <phoneticPr fontId="1"/>
  </si>
  <si>
    <t>～</t>
    <phoneticPr fontId="1"/>
  </si>
  <si>
    <t>～</t>
    <phoneticPr fontId="1"/>
  </si>
  <si>
    <t>～</t>
    <phoneticPr fontId="1"/>
  </si>
  <si>
    <r>
      <t>（２）　広告掲載予定の新聞雑誌</t>
    </r>
    <r>
      <rPr>
        <sz val="11"/>
        <color rgb="FFFF0000"/>
        <rFont val="ＭＳ 明朝"/>
        <family val="1"/>
        <charset val="128"/>
      </rPr>
      <t>等</t>
    </r>
    <r>
      <rPr>
        <sz val="11"/>
        <color theme="1"/>
        <rFont val="ＭＳ 明朝"/>
        <family val="1"/>
        <charset val="128"/>
      </rPr>
      <t>（広告費のみの申請はできません）</t>
    </r>
    <rPh sb="15" eb="16">
      <t>ナド</t>
    </rPh>
    <phoneticPr fontId="1"/>
  </si>
  <si>
    <t>【掲載回数 合計　　回】</t>
    <phoneticPr fontId="1"/>
  </si>
  <si>
    <r>
      <t xml:space="preserve">掲載種別
</t>
    </r>
    <r>
      <rPr>
        <sz val="8"/>
        <color theme="1"/>
        <rFont val="ＭＳ 明朝"/>
        <family val="1"/>
        <charset val="128"/>
      </rPr>
      <t>※該当する
　ものを選択</t>
    </r>
    <rPh sb="15" eb="17">
      <t>センタク</t>
    </rPh>
    <phoneticPr fontId="1"/>
  </si>
  <si>
    <t>媒体の選定理由、掲載コンセプト</t>
    <rPh sb="3" eb="5">
      <t>センテイ</t>
    </rPh>
    <rPh sb="5" eb="7">
      <t>リユウ</t>
    </rPh>
    <rPh sb="8" eb="10">
      <t>ケイサイ</t>
    </rPh>
    <phoneticPr fontId="1"/>
  </si>
  <si>
    <t>新聞</t>
    <rPh sb="0" eb="2">
      <t>シンブン</t>
    </rPh>
    <phoneticPr fontId="1"/>
  </si>
  <si>
    <t>雑誌</t>
    <rPh sb="0" eb="2">
      <t>ザッシ</t>
    </rPh>
    <phoneticPr fontId="1"/>
  </si>
  <si>
    <t>その他（）</t>
    <rPh sb="2" eb="3">
      <t>タ</t>
    </rPh>
    <phoneticPr fontId="1"/>
  </si>
  <si>
    <r>
      <rPr>
        <sz val="11"/>
        <color rgb="FFFF0000"/>
        <rFont val="ＭＳ 明朝"/>
        <family val="1"/>
        <charset val="128"/>
      </rPr>
      <t>7　必要性</t>
    </r>
    <r>
      <rPr>
        <sz val="11"/>
        <rFont val="ＭＳ 明朝"/>
        <family val="1"/>
        <charset val="128"/>
      </rPr>
      <t>　</t>
    </r>
    <r>
      <rPr>
        <sz val="10"/>
        <rFont val="ＭＳ 明朝"/>
        <family val="1"/>
        <charset val="128"/>
      </rPr>
      <t xml:space="preserve">
　　</t>
    </r>
    <r>
      <rPr>
        <b/>
        <sz val="10"/>
        <rFont val="ＭＳ 明朝"/>
        <family val="1"/>
        <charset val="128"/>
      </rPr>
      <t>※採択後であっても、要件に該当しないことが発覚した場合は、対象外となります。</t>
    </r>
    <rPh sb="2" eb="5">
      <t>ヒツヨウセイ</t>
    </rPh>
    <rPh sb="10" eb="12">
      <t>サイタク</t>
    </rPh>
    <rPh sb="12" eb="13">
      <t>ゴ</t>
    </rPh>
    <rPh sb="19" eb="21">
      <t>ヨウケン</t>
    </rPh>
    <rPh sb="22" eb="24">
      <t>ガイトウ</t>
    </rPh>
    <rPh sb="30" eb="32">
      <t>ハッカク</t>
    </rPh>
    <rPh sb="34" eb="36">
      <t>バアイ</t>
    </rPh>
    <rPh sb="38" eb="41">
      <t>タイショウガイ</t>
    </rPh>
    <phoneticPr fontId="1"/>
  </si>
  <si>
    <t>【海外</t>
    <rPh sb="1" eb="3">
      <t>カイガイ</t>
    </rPh>
    <phoneticPr fontId="1"/>
  </si>
  <si>
    <t>　</t>
    <phoneticPr fontId="1"/>
  </si>
  <si>
    <t>回】</t>
    <rPh sb="0" eb="1">
      <t>カイ</t>
    </rPh>
    <phoneticPr fontId="1"/>
  </si>
  <si>
    <t>展示会の特徴及び来場者層</t>
    <phoneticPr fontId="1"/>
  </si>
  <si>
    <t>円</t>
    <rPh sb="0" eb="1">
      <t>エン</t>
    </rPh>
    <phoneticPr fontId="1"/>
  </si>
  <si>
    <t>人</t>
    <rPh sb="0" eb="1">
      <t>ニン</t>
    </rPh>
    <phoneticPr fontId="1"/>
  </si>
  <si>
    <t>企 業 名</t>
    <rPh sb="0" eb="1">
      <t>キ</t>
    </rPh>
    <rPh sb="2" eb="3">
      <t>ギョウ</t>
    </rPh>
    <rPh sb="4" eb="5">
      <t>メイ</t>
    </rPh>
    <phoneticPr fontId="1"/>
  </si>
  <si>
    <t>９．　海外展示会等出展に必要な経費一覧表</t>
    <rPh sb="3" eb="5">
      <t>カイガイ</t>
    </rPh>
    <rPh sb="8" eb="9">
      <t>トウ</t>
    </rPh>
    <phoneticPr fontId="1"/>
  </si>
  <si>
    <t>　　　　　「９　海外展示会出展に必要な経費一覧表」(シート名：「経費一覧表_海外９」～「経費一覧表_海外Ⅷ９③」)</t>
    <phoneticPr fontId="29"/>
  </si>
  <si>
    <t>　　　　　及び「１０　広告掲載に必要な経費一覧表」（シート名：経費一覧_広告１０）の記入を済ませると、</t>
    <rPh sb="5" eb="6">
      <t>オヨ</t>
    </rPh>
    <rPh sb="29" eb="30">
      <t>メイ</t>
    </rPh>
    <rPh sb="42" eb="44">
      <t>キニュウ</t>
    </rPh>
    <rPh sb="45" eb="46">
      <t>ス</t>
    </rPh>
    <phoneticPr fontId="29"/>
  </si>
  <si>
    <t>　　　　　「８　資金計画」(シート名：資金計画８)の「１　経費区分別内訳」が自動的に算出されます。</t>
    <rPh sb="8" eb="10">
      <t>シキン</t>
    </rPh>
    <rPh sb="10" eb="12">
      <t>ケイカク</t>
    </rPh>
    <rPh sb="17" eb="18">
      <t>メイ</t>
    </rPh>
    <rPh sb="19" eb="21">
      <t>シキン</t>
    </rPh>
    <rPh sb="21" eb="23">
      <t>ケイカク</t>
    </rPh>
    <rPh sb="29" eb="31">
      <t>ケイヒ</t>
    </rPh>
    <rPh sb="31" eb="33">
      <t>クブン</t>
    </rPh>
    <rPh sb="33" eb="34">
      <t>ベツ</t>
    </rPh>
    <rPh sb="34" eb="36">
      <t>ウチワケ</t>
    </rPh>
    <rPh sb="38" eb="41">
      <t>ジドウテキ</t>
    </rPh>
    <rPh sb="42" eb="44">
      <t>サンシュツ</t>
    </rPh>
    <phoneticPr fontId="29"/>
  </si>
  <si>
    <t>　　　　のいずれか低いほうが上限になります。</t>
    <rPh sb="9" eb="10">
      <t>ヒク</t>
    </rPh>
    <rPh sb="14" eb="16">
      <t>ジョウゲン</t>
    </rPh>
    <phoneticPr fontId="1"/>
  </si>
  <si>
    <r>
      <t>　　　　　また、</t>
    </r>
    <r>
      <rPr>
        <sz val="11"/>
        <color indexed="8"/>
        <rFont val="ＭＳ Ｐゴシック"/>
        <family val="3"/>
        <charset val="128"/>
      </rPr>
      <t>広告費の助成金交付申請額は</t>
    </r>
    <r>
      <rPr>
        <u/>
        <sz val="11"/>
        <color indexed="8"/>
        <rFont val="ＭＳ Ｐゴシック"/>
        <family val="3"/>
        <charset val="128"/>
      </rPr>
      <t>50万円、または海外展示会等参加費の助成金交付申請額の20％</t>
    </r>
    <rPh sb="8" eb="10">
      <t>コウコク</t>
    </rPh>
    <rPh sb="10" eb="11">
      <t>ヒ</t>
    </rPh>
    <rPh sb="12" eb="14">
      <t>ジョセイ</t>
    </rPh>
    <rPh sb="14" eb="15">
      <t>キン</t>
    </rPh>
    <rPh sb="15" eb="17">
      <t>コウフ</t>
    </rPh>
    <rPh sb="17" eb="19">
      <t>シンセイ</t>
    </rPh>
    <rPh sb="19" eb="20">
      <t>ガク</t>
    </rPh>
    <rPh sb="23" eb="25">
      <t>マンエン</t>
    </rPh>
    <rPh sb="29" eb="31">
      <t>カイガイ</t>
    </rPh>
    <rPh sb="31" eb="34">
      <t>テンジカイ</t>
    </rPh>
    <rPh sb="34" eb="35">
      <t>トウ</t>
    </rPh>
    <rPh sb="35" eb="38">
      <t>サンカヒ</t>
    </rPh>
    <rPh sb="39" eb="41">
      <t>ジョセイ</t>
    </rPh>
    <rPh sb="41" eb="42">
      <t>キン</t>
    </rPh>
    <rPh sb="42" eb="44">
      <t>コウフ</t>
    </rPh>
    <rPh sb="44" eb="46">
      <t>シンセイ</t>
    </rPh>
    <rPh sb="46" eb="47">
      <t>ガク</t>
    </rPh>
    <phoneticPr fontId="29"/>
  </si>
  <si>
    <t>　　　　　「９　海外展示会等出展に必要な経費一覧表」(シート名：「経費一覧表_海外９」～「経費一覧表_海外９（３）」)</t>
    <rPh sb="13" eb="14">
      <t>トウ</t>
    </rPh>
    <phoneticPr fontId="29"/>
  </si>
  <si>
    <t>　　　　　のシートをコピーの上、ご作成ください。　なお、コピーして追加したシートは「８　資金計画」(シート名：資金計画８)の</t>
    <rPh sb="17" eb="19">
      <t>サクセイ</t>
    </rPh>
    <rPh sb="33" eb="35">
      <t>ツイカ</t>
    </rPh>
    <rPh sb="44" eb="46">
      <t>シキン</t>
    </rPh>
    <rPh sb="46" eb="48">
      <t>ケイカク</t>
    </rPh>
    <phoneticPr fontId="29"/>
  </si>
  <si>
    <r>
      <t>　　　　　</t>
    </r>
    <r>
      <rPr>
        <b/>
        <sz val="11"/>
        <color indexed="10"/>
        <rFont val="ＭＳ Ｐゴシック"/>
        <family val="3"/>
        <charset val="128"/>
      </rPr>
      <t>記入例等の注意事項をご確認いただき、「８　資金計画」を適宜ご修正してくださいますよう、お願いいたします。</t>
    </r>
    <rPh sb="5" eb="7">
      <t>キニュウ</t>
    </rPh>
    <rPh sb="7" eb="8">
      <t>レイ</t>
    </rPh>
    <rPh sb="8" eb="9">
      <t>トウ</t>
    </rPh>
    <rPh sb="10" eb="12">
      <t>チュウイ</t>
    </rPh>
    <rPh sb="12" eb="14">
      <t>ジコウ</t>
    </rPh>
    <rPh sb="16" eb="18">
      <t>カクニン</t>
    </rPh>
    <rPh sb="26" eb="28">
      <t>シキン</t>
    </rPh>
    <rPh sb="28" eb="30">
      <t>ケイカク</t>
    </rPh>
    <rPh sb="32" eb="34">
      <t>テキギ</t>
    </rPh>
    <rPh sb="35" eb="37">
      <t>シュウセイ</t>
    </rPh>
    <phoneticPr fontId="29"/>
  </si>
  <si>
    <t>タイ</t>
    <phoneticPr fontId="1"/>
  </si>
  <si>
    <t>（株）□□イベント</t>
    <rPh sb="1" eb="2">
      <t>カブ</t>
    </rPh>
    <phoneticPr fontId="1"/>
  </si>
  <si>
    <t>□□通訳事務所</t>
    <rPh sb="2" eb="4">
      <t>ツウヤク</t>
    </rPh>
    <rPh sb="4" eb="6">
      <t>ジム</t>
    </rPh>
    <rPh sb="6" eb="7">
      <t>ショ</t>
    </rPh>
    <phoneticPr fontId="1"/>
  </si>
  <si>
    <t>▲▲出版（株）</t>
    <rPh sb="2" eb="4">
      <t>シュッパン</t>
    </rPh>
    <rPh sb="5" eb="6">
      <t>カブ</t>
    </rPh>
    <phoneticPr fontId="1"/>
  </si>
  <si>
    <t>***Save Energy Fair</t>
    <phoneticPr fontId="1"/>
  </si>
  <si>
    <t>Bangkok International Trade&amp;Exhibition Centre</t>
    <phoneticPr fontId="1"/>
  </si>
  <si>
    <t>bangkok 10110 Thailand</t>
    <phoneticPr fontId="1"/>
  </si>
  <si>
    <t>**Trade Development Association</t>
    <phoneticPr fontId="1"/>
  </si>
  <si>
    <t>小間</t>
    <rPh sb="0" eb="2">
      <t>コマ</t>
    </rPh>
    <phoneticPr fontId="1"/>
  </si>
  <si>
    <t>式</t>
    <rPh sb="0" eb="1">
      <t>シキ</t>
    </rPh>
    <phoneticPr fontId="1"/>
  </si>
  <si>
    <t>装飾費</t>
    <rPh sb="0" eb="2">
      <t>ソウショク</t>
    </rPh>
    <rPh sb="2" eb="3">
      <t>ヒ</t>
    </rPh>
    <phoneticPr fontId="1"/>
  </si>
  <si>
    <t>リース備品
（パッケージ）</t>
    <rPh sb="3" eb="5">
      <t>ビヒン</t>
    </rPh>
    <phoneticPr fontId="1"/>
  </si>
  <si>
    <t>**Trade Center Co.</t>
    <phoneticPr fontId="1"/>
  </si>
  <si>
    <t>**Trade Center Co.</t>
  </si>
  <si>
    <t>展示物運送費</t>
    <rPh sb="0" eb="3">
      <t>テンジブツ</t>
    </rPh>
    <rPh sb="3" eb="6">
      <t>ウンソウヒ</t>
    </rPh>
    <phoneticPr fontId="1"/>
  </si>
  <si>
    <t>往路</t>
    <rPh sb="0" eb="2">
      <t>オウロ</t>
    </rPh>
    <phoneticPr fontId="1"/>
  </si>
  <si>
    <t>復路</t>
    <rPh sb="0" eb="2">
      <t>フクロ</t>
    </rPh>
    <phoneticPr fontId="1"/>
  </si>
  <si>
    <t>***Express（株）</t>
    <rPh sb="11" eb="12">
      <t>カブ</t>
    </rPh>
    <phoneticPr fontId="1"/>
  </si>
  <si>
    <t>対象商品チラシ（タイ語）</t>
  </si>
  <si>
    <t>部</t>
    <rPh sb="0" eb="1">
      <t>ブ</t>
    </rPh>
    <phoneticPr fontId="1"/>
  </si>
  <si>
    <t>ＰＲ映像翻訳</t>
    <rPh sb="2" eb="4">
      <t>エイゾウ</t>
    </rPh>
    <rPh sb="4" eb="6">
      <t>ホンヤク</t>
    </rPh>
    <phoneticPr fontId="1"/>
  </si>
  <si>
    <t>文字</t>
    <rPh sb="0" eb="2">
      <t>モジ</t>
    </rPh>
    <phoneticPr fontId="1"/>
  </si>
  <si>
    <t>特許</t>
    <rPh sb="0" eb="2">
      <t>トッキョ</t>
    </rPh>
    <phoneticPr fontId="1"/>
  </si>
  <si>
    <t>実用新案</t>
    <rPh sb="0" eb="2">
      <t>ジツヨウ</t>
    </rPh>
    <rPh sb="2" eb="4">
      <t>シンアン</t>
    </rPh>
    <phoneticPr fontId="1"/>
  </si>
  <si>
    <t>商標</t>
    <rPh sb="0" eb="2">
      <t>ショウヒョウ</t>
    </rPh>
    <phoneticPr fontId="1"/>
  </si>
  <si>
    <t>意匠</t>
    <rPh sb="0" eb="2">
      <t>イショウ</t>
    </rPh>
    <phoneticPr fontId="1"/>
  </si>
  <si>
    <t>複数（　）</t>
    <rPh sb="0" eb="2">
      <t>フクスウ</t>
    </rPh>
    <phoneticPr fontId="1"/>
  </si>
  <si>
    <t>はい</t>
    <phoneticPr fontId="1"/>
  </si>
  <si>
    <t>いいえ</t>
    <phoneticPr fontId="1"/>
  </si>
  <si>
    <r>
      <t xml:space="preserve">単 価
</t>
    </r>
    <r>
      <rPr>
        <sz val="8"/>
        <color theme="1"/>
        <rFont val="ＭＳ Ｐゴシック"/>
        <family val="3"/>
        <charset val="128"/>
        <scheme val="minor"/>
      </rPr>
      <t>（税抜：円）</t>
    </r>
    <rPh sb="8" eb="9">
      <t>エン</t>
    </rPh>
    <phoneticPr fontId="1"/>
  </si>
  <si>
    <r>
      <t>助成事業に要する
経費</t>
    </r>
    <r>
      <rPr>
        <sz val="8"/>
        <color theme="1"/>
        <rFont val="ＭＳ Ｐゴシック"/>
        <family val="3"/>
        <charset val="128"/>
        <scheme val="minor"/>
      </rPr>
      <t>（税込：円）</t>
    </r>
    <rPh sb="9" eb="11">
      <t>ケイヒ</t>
    </rPh>
    <rPh sb="12" eb="14">
      <t>ゼイコミ</t>
    </rPh>
    <rPh sb="15" eb="16">
      <t>エン</t>
    </rPh>
    <phoneticPr fontId="1"/>
  </si>
  <si>
    <r>
      <t xml:space="preserve">助成対象経費
</t>
    </r>
    <r>
      <rPr>
        <sz val="8"/>
        <color theme="1"/>
        <rFont val="ＭＳ Ｐゴシック"/>
        <family val="3"/>
        <charset val="128"/>
        <scheme val="minor"/>
      </rPr>
      <t>（税抜：円）</t>
    </r>
    <rPh sb="8" eb="10">
      <t>ゼイヌキ</t>
    </rPh>
    <rPh sb="11" eb="12">
      <t>エン</t>
    </rPh>
    <phoneticPr fontId="1"/>
  </si>
  <si>
    <t>９.　国内展示会等出展に必要な経費一覧表</t>
    <rPh sb="8" eb="9">
      <t>トウ</t>
    </rPh>
    <phoneticPr fontId="1"/>
  </si>
  <si>
    <t>　　一覧表は、展示会ごとに記入してください。（用紙が足りない場合はシートをコピーして使用してください）</t>
    <phoneticPr fontId="1"/>
  </si>
  <si>
    <t>　＠＠＠ＥＸＰＯ２０２１</t>
    <phoneticPr fontId="1"/>
  </si>
  <si>
    <t>東京ビッグサイト</t>
    <rPh sb="0" eb="2">
      <t>トウキョウ</t>
    </rPh>
    <phoneticPr fontId="1"/>
  </si>
  <si>
    <t>東京都江東区有明３－１１－１</t>
    <rPh sb="0" eb="3">
      <t>トウキョウト</t>
    </rPh>
    <rPh sb="3" eb="6">
      <t>コウトウク</t>
    </rPh>
    <rPh sb="6" eb="8">
      <t>アリアケ</t>
    </rPh>
    <phoneticPr fontId="1"/>
  </si>
  <si>
    <t>　＠＠＠ＥＸＰＯ２０２１
運営委員会</t>
    <rPh sb="13" eb="15">
      <t>ウンエイ</t>
    </rPh>
    <rPh sb="15" eb="18">
      <t>イインカイ</t>
    </rPh>
    <phoneticPr fontId="1"/>
  </si>
  <si>
    <t>ブース装飾</t>
    <rPh sb="3" eb="5">
      <t>ソウショク</t>
    </rPh>
    <phoneticPr fontId="1"/>
  </si>
  <si>
    <t>リース備品
（展示台等）</t>
    <rPh sb="3" eb="5">
      <t>ビヒン</t>
    </rPh>
    <rPh sb="7" eb="9">
      <t>テンジ</t>
    </rPh>
    <rPh sb="9" eb="10">
      <t>ダイ</t>
    </rPh>
    <rPh sb="10" eb="11">
      <t>トウ</t>
    </rPh>
    <phoneticPr fontId="1"/>
  </si>
  <si>
    <t>＊＊Ｅｘｐｒｅｓｓ</t>
    <phoneticPr fontId="1"/>
  </si>
  <si>
    <t>印刷物
制作費</t>
    <rPh sb="0" eb="3">
      <t>インサツブツ</t>
    </rPh>
    <rPh sb="4" eb="7">
      <t>セイサクヒ</t>
    </rPh>
    <phoneticPr fontId="1"/>
  </si>
  <si>
    <t>対象製品チラシ①印刷</t>
    <rPh sb="0" eb="2">
      <t>タイショウ</t>
    </rPh>
    <rPh sb="2" eb="4">
      <t>セイヒン</t>
    </rPh>
    <rPh sb="8" eb="10">
      <t>インサツ</t>
    </rPh>
    <phoneticPr fontId="1"/>
  </si>
  <si>
    <t>☆☆出版</t>
    <rPh sb="2" eb="4">
      <t>シュッパン</t>
    </rPh>
    <phoneticPr fontId="1"/>
  </si>
  <si>
    <t>対象製品チラシ①デザイン</t>
    <phoneticPr fontId="1"/>
  </si>
  <si>
    <t>□□デザイン</t>
    <phoneticPr fontId="1"/>
  </si>
  <si>
    <t>ＰＲ動画
制作費</t>
    <rPh sb="2" eb="4">
      <t>ドウガ</t>
    </rPh>
    <rPh sb="5" eb="7">
      <t>セイサク</t>
    </rPh>
    <rPh sb="7" eb="8">
      <t>ヒ</t>
    </rPh>
    <phoneticPr fontId="1"/>
  </si>
  <si>
    <t>ＰＲ映像</t>
    <rPh sb="2" eb="4">
      <t>エイゾウ</t>
    </rPh>
    <phoneticPr fontId="1"/>
  </si>
  <si>
    <t>本</t>
    <rPh sb="0" eb="1">
      <t>ホン</t>
    </rPh>
    <phoneticPr fontId="1"/>
  </si>
  <si>
    <t>○○企画（株）</t>
    <rPh sb="2" eb="4">
      <t>キカク</t>
    </rPh>
    <rPh sb="5" eb="6">
      <t>カブ</t>
    </rPh>
    <phoneticPr fontId="1"/>
  </si>
  <si>
    <t>広告費</t>
    <rPh sb="0" eb="2">
      <t>コウコク</t>
    </rPh>
    <rPh sb="2" eb="3">
      <t>ヒ</t>
    </rPh>
    <phoneticPr fontId="1"/>
  </si>
  <si>
    <t>雑誌「〇〇ビジネス」R3.10</t>
    <rPh sb="0" eb="2">
      <t>ザッシ</t>
    </rPh>
    <phoneticPr fontId="1"/>
  </si>
  <si>
    <t>回</t>
    <rPh sb="0" eb="1">
      <t>カイ</t>
    </rPh>
    <phoneticPr fontId="1"/>
  </si>
  <si>
    <t>（株）〇〇出版社</t>
    <rPh sb="1" eb="2">
      <t>カブ</t>
    </rPh>
    <rPh sb="5" eb="8">
      <t>シュッパンシャ</t>
    </rPh>
    <phoneticPr fontId="1"/>
  </si>
  <si>
    <t>新聞「☆☆新聞」R2.12</t>
    <rPh sb="0" eb="2">
      <t>シンブン</t>
    </rPh>
    <rPh sb="5" eb="7">
      <t>シンブン</t>
    </rPh>
    <phoneticPr fontId="1"/>
  </si>
  <si>
    <t>（株）☆☆新聞社</t>
    <rPh sb="1" eb="2">
      <t>カブ</t>
    </rPh>
    <rPh sb="5" eb="8">
      <t>シンブンシャ</t>
    </rPh>
    <phoneticPr fontId="1"/>
  </si>
  <si>
    <t>10.　海外展示会等出展に必要な経費一覧表</t>
    <rPh sb="4" eb="6">
      <t>カイガイ</t>
    </rPh>
    <rPh sb="9" eb="10">
      <t>トウ</t>
    </rPh>
    <phoneticPr fontId="1"/>
  </si>
  <si>
    <t>**Times Co.</t>
    <phoneticPr fontId="1"/>
  </si>
  <si>
    <t>□□通訳事務所</t>
    <rPh sb="2" eb="4">
      <t>ツウヤク</t>
    </rPh>
    <phoneticPr fontId="1"/>
  </si>
  <si>
    <t>　＠＠＠ヴァーチャルＥＸＰＯ２０２１</t>
    <phoneticPr fontId="1"/>
  </si>
  <si>
    <t>商品画像制作</t>
    <rPh sb="0" eb="2">
      <t>ショウヒン</t>
    </rPh>
    <rPh sb="2" eb="4">
      <t>ガゾウ</t>
    </rPh>
    <rPh sb="4" eb="6">
      <t>セイサク</t>
    </rPh>
    <phoneticPr fontId="1"/>
  </si>
  <si>
    <t>（株）△△サービス</t>
    <rPh sb="1" eb="2">
      <t>カブ</t>
    </rPh>
    <phoneticPr fontId="1"/>
  </si>
  <si>
    <t>ページ制作委託</t>
    <rPh sb="3" eb="5">
      <t>セイサク</t>
    </rPh>
    <rPh sb="5" eb="7">
      <t>イタク</t>
    </rPh>
    <phoneticPr fontId="1"/>
  </si>
  <si>
    <t>11.　オンライン展示会等出展に必要な経費一覧表</t>
    <rPh sb="12" eb="13">
      <t>トウ</t>
    </rPh>
    <phoneticPr fontId="1"/>
  </si>
  <si>
    <t>（同）****</t>
    <rPh sb="1" eb="2">
      <t>ドウ</t>
    </rPh>
    <phoneticPr fontId="1"/>
  </si>
  <si>
    <t>新聞「**Times」R4.2</t>
    <rPh sb="0" eb="2">
      <t>シンブン</t>
    </rPh>
    <phoneticPr fontId="1"/>
  </si>
  <si>
    <t>WEB「**リスティング」R3.8</t>
    <phoneticPr fontId="1"/>
  </si>
  <si>
    <t>【TOKYO地域資源等活用推進事業】資金計画の作成について</t>
    <rPh sb="6" eb="11">
      <t>チイキシゲントウ</t>
    </rPh>
    <rPh sb="11" eb="15">
      <t>カツヨウスイシン</t>
    </rPh>
    <rPh sb="15" eb="17">
      <t>ジギョウ</t>
    </rPh>
    <rPh sb="18" eb="20">
      <t>シキン</t>
    </rPh>
    <rPh sb="20" eb="22">
      <t>ケイカク</t>
    </rPh>
    <rPh sb="23" eb="25">
      <t>サクセイ</t>
    </rPh>
    <phoneticPr fontId="85"/>
  </si>
  <si>
    <t>　作成にあたっては、青いシート（シート名：「(1)  原材料副資材費」から「（11）　その他助成対象外経費」まで）を先に入力してください。　</t>
    <rPh sb="58" eb="59">
      <t>サキ</t>
    </rPh>
    <phoneticPr fontId="85"/>
  </si>
  <si>
    <t>（青いシートを作成すると、緑のシート（シート名：「資金計画書」）の（１）「経費区分別内訳」にその内容が転写されます）</t>
    <rPh sb="13" eb="14">
      <t>ミドリ</t>
    </rPh>
    <phoneticPr fontId="1"/>
  </si>
  <si>
    <t>※　経費区分ごとの助成金申請額の上限について</t>
    <rPh sb="2" eb="4">
      <t>ケイヒ</t>
    </rPh>
    <rPh sb="4" eb="6">
      <t>クブン</t>
    </rPh>
    <rPh sb="9" eb="11">
      <t>ジョセイ</t>
    </rPh>
    <rPh sb="11" eb="12">
      <t>キン</t>
    </rPh>
    <rPh sb="12" eb="15">
      <t>シンセイガク</t>
    </rPh>
    <rPh sb="16" eb="18">
      <t>ジョウゲン</t>
    </rPh>
    <phoneticPr fontId="85"/>
  </si>
  <si>
    <r>
      <t>　</t>
    </r>
    <r>
      <rPr>
        <b/>
        <sz val="11"/>
        <color theme="1"/>
        <rFont val="ＭＳ Ｐゴシック"/>
        <family val="3"/>
        <charset val="128"/>
        <scheme val="minor"/>
      </rPr>
      <t>【（４）専門家指導費】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５０万円が上限</t>
    </r>
    <r>
      <rPr>
        <sz val="11"/>
        <color theme="1"/>
        <rFont val="ＭＳ Ｐゴシック"/>
        <family val="2"/>
        <charset val="128"/>
        <scheme val="minor"/>
      </rPr>
      <t>です。合計額が５０万円を超える場合、経費区分別内訳の助成金申請額が５０万円となるよう自動計算式が入っています。</t>
    </r>
    <rPh sb="5" eb="8">
      <t>センモンカ</t>
    </rPh>
    <rPh sb="8" eb="10">
      <t>シドウ</t>
    </rPh>
    <rPh sb="10" eb="11">
      <t>ヒ</t>
    </rPh>
    <rPh sb="14" eb="16">
      <t>ジョセイ</t>
    </rPh>
    <rPh sb="16" eb="17">
      <t>キン</t>
    </rPh>
    <rPh sb="17" eb="19">
      <t>コウフ</t>
    </rPh>
    <rPh sb="19" eb="22">
      <t>シンセイガク</t>
    </rPh>
    <rPh sb="25" eb="27">
      <t>マンエン</t>
    </rPh>
    <rPh sb="28" eb="30">
      <t>ジョウゲン</t>
    </rPh>
    <rPh sb="33" eb="35">
      <t>ゴウケイ</t>
    </rPh>
    <rPh sb="35" eb="36">
      <t>ガク</t>
    </rPh>
    <rPh sb="39" eb="41">
      <t>マンエン</t>
    </rPh>
    <rPh sb="42" eb="43">
      <t>コ</t>
    </rPh>
    <rPh sb="45" eb="47">
      <t>バアイ</t>
    </rPh>
    <rPh sb="48" eb="50">
      <t>ケイヒ</t>
    </rPh>
    <rPh sb="50" eb="52">
      <t>クブン</t>
    </rPh>
    <rPh sb="52" eb="53">
      <t>ベツ</t>
    </rPh>
    <rPh sb="53" eb="55">
      <t>ウチワケ</t>
    </rPh>
    <rPh sb="56" eb="58">
      <t>ジョセイ</t>
    </rPh>
    <rPh sb="58" eb="59">
      <t>キン</t>
    </rPh>
    <rPh sb="59" eb="62">
      <t>シンセイガク</t>
    </rPh>
    <rPh sb="65" eb="67">
      <t>マンエン</t>
    </rPh>
    <rPh sb="72" eb="74">
      <t>ジドウ</t>
    </rPh>
    <rPh sb="74" eb="76">
      <t>ケイサン</t>
    </rPh>
    <rPh sb="76" eb="77">
      <t>シキ</t>
    </rPh>
    <rPh sb="78" eb="79">
      <t>ハイ</t>
    </rPh>
    <phoneticPr fontId="85"/>
  </si>
  <si>
    <r>
      <t>　</t>
    </r>
    <r>
      <rPr>
        <b/>
        <sz val="11"/>
        <color theme="1"/>
        <rFont val="ＭＳ Ｐゴシック"/>
        <family val="3"/>
        <charset val="128"/>
        <scheme val="minor"/>
      </rPr>
      <t>【（５）賃借費】</t>
    </r>
    <r>
      <rPr>
        <sz val="11"/>
        <color theme="1"/>
        <rFont val="ＭＳ Ｐゴシック"/>
        <family val="2"/>
        <charset val="128"/>
        <scheme val="minor"/>
      </rPr>
      <t xml:space="preserve">
　助成金交付申請額は</t>
    </r>
    <r>
      <rPr>
        <u/>
        <sz val="11"/>
        <color theme="1"/>
        <rFont val="ＭＳ Ｐゴシック"/>
        <family val="3"/>
        <charset val="128"/>
        <scheme val="minor"/>
      </rPr>
      <t>１５０万円が上限</t>
    </r>
    <r>
      <rPr>
        <sz val="11"/>
        <color theme="1"/>
        <rFont val="ＭＳ Ｐゴシック"/>
        <family val="2"/>
        <charset val="128"/>
        <scheme val="minor"/>
      </rPr>
      <t>です。合計額が１５０万円を超える場合、経費区分別内訳の助成金申請額が１５０万円となるよう自動計算式が入っています。</t>
    </r>
    <rPh sb="5" eb="7">
      <t>チンシャク</t>
    </rPh>
    <rPh sb="7" eb="8">
      <t>ヒ</t>
    </rPh>
    <rPh sb="11" eb="13">
      <t>ジョセイ</t>
    </rPh>
    <rPh sb="13" eb="14">
      <t>キン</t>
    </rPh>
    <rPh sb="14" eb="16">
      <t>コウフ</t>
    </rPh>
    <rPh sb="16" eb="19">
      <t>シンセイガク</t>
    </rPh>
    <rPh sb="23" eb="25">
      <t>マンエン</t>
    </rPh>
    <rPh sb="26" eb="28">
      <t>ジョウゲン</t>
    </rPh>
    <rPh sb="31" eb="33">
      <t>ゴウケイ</t>
    </rPh>
    <rPh sb="33" eb="34">
      <t>ガク</t>
    </rPh>
    <rPh sb="38" eb="40">
      <t>マンエン</t>
    </rPh>
    <rPh sb="41" eb="42">
      <t>コ</t>
    </rPh>
    <rPh sb="44" eb="46">
      <t>バアイ</t>
    </rPh>
    <rPh sb="47" eb="49">
      <t>ケイヒ</t>
    </rPh>
    <rPh sb="49" eb="51">
      <t>クブン</t>
    </rPh>
    <rPh sb="51" eb="52">
      <t>ベツ</t>
    </rPh>
    <rPh sb="52" eb="54">
      <t>ウチワケ</t>
    </rPh>
    <rPh sb="55" eb="57">
      <t>ジョセイ</t>
    </rPh>
    <rPh sb="57" eb="58">
      <t>キン</t>
    </rPh>
    <rPh sb="58" eb="61">
      <t>シンセイガク</t>
    </rPh>
    <rPh sb="65" eb="67">
      <t>マンエン</t>
    </rPh>
    <rPh sb="72" eb="74">
      <t>ジドウ</t>
    </rPh>
    <rPh sb="74" eb="76">
      <t>ケイサン</t>
    </rPh>
    <rPh sb="76" eb="77">
      <t>シキ</t>
    </rPh>
    <rPh sb="78" eb="79">
      <t>ハイ</t>
    </rPh>
    <phoneticPr fontId="85"/>
  </si>
  <si>
    <r>
      <t>　</t>
    </r>
    <r>
      <rPr>
        <b/>
        <sz val="11"/>
        <color theme="1"/>
        <rFont val="ＭＳ Ｐゴシック"/>
        <family val="3"/>
        <charset val="128"/>
        <scheme val="minor"/>
      </rPr>
      <t>【（７）直接人件費】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５００万円が上限</t>
    </r>
    <r>
      <rPr>
        <sz val="11"/>
        <color theme="1"/>
        <rFont val="ＭＳ Ｐゴシック"/>
        <family val="2"/>
        <charset val="128"/>
        <scheme val="minor"/>
      </rPr>
      <t>です。合計額が５００万円を超える場合、経費区分別内訳の助成金申請額が５００万円となるよう自動計算式が入っています。</t>
    </r>
    <rPh sb="5" eb="7">
      <t>チョクセツ</t>
    </rPh>
    <rPh sb="7" eb="10">
      <t>ジンケンヒ</t>
    </rPh>
    <rPh sb="13" eb="15">
      <t>ジョセイ</t>
    </rPh>
    <rPh sb="15" eb="16">
      <t>キン</t>
    </rPh>
    <rPh sb="16" eb="18">
      <t>コウフ</t>
    </rPh>
    <rPh sb="18" eb="21">
      <t>シンセイガク</t>
    </rPh>
    <rPh sb="25" eb="27">
      <t>マンエン</t>
    </rPh>
    <rPh sb="28" eb="30">
      <t>ジョウゲン</t>
    </rPh>
    <rPh sb="33" eb="35">
      <t>ゴウケイ</t>
    </rPh>
    <rPh sb="35" eb="36">
      <t>ガク</t>
    </rPh>
    <rPh sb="40" eb="42">
      <t>マンエン</t>
    </rPh>
    <rPh sb="43" eb="44">
      <t>コ</t>
    </rPh>
    <rPh sb="46" eb="48">
      <t>バアイ</t>
    </rPh>
    <rPh sb="49" eb="51">
      <t>ケイヒ</t>
    </rPh>
    <rPh sb="51" eb="53">
      <t>クブン</t>
    </rPh>
    <rPh sb="53" eb="54">
      <t>ベツ</t>
    </rPh>
    <rPh sb="54" eb="56">
      <t>ウチワケ</t>
    </rPh>
    <rPh sb="57" eb="59">
      <t>ジョセイ</t>
    </rPh>
    <rPh sb="59" eb="60">
      <t>キン</t>
    </rPh>
    <rPh sb="60" eb="63">
      <t>シンセイガク</t>
    </rPh>
    <rPh sb="67" eb="69">
      <t>マンエン</t>
    </rPh>
    <rPh sb="74" eb="76">
      <t>ジドウ</t>
    </rPh>
    <rPh sb="76" eb="78">
      <t>ケイサン</t>
    </rPh>
    <rPh sb="78" eb="79">
      <t>シキ</t>
    </rPh>
    <rPh sb="80" eb="81">
      <t>ハイ</t>
    </rPh>
    <phoneticPr fontId="85"/>
  </si>
  <si>
    <r>
      <t>　</t>
    </r>
    <r>
      <rPr>
        <b/>
        <sz val="11"/>
        <color theme="1"/>
        <rFont val="ＭＳ Ｐゴシック"/>
        <family val="3"/>
        <charset val="128"/>
        <scheme val="minor"/>
      </rPr>
      <t xml:space="preserve">【（８）広告費、（９）展示会等参加費、（１０）イベント開催費】
</t>
    </r>
    <r>
      <rPr>
        <sz val="11"/>
        <color theme="1"/>
        <rFont val="ＭＳ Ｐゴシック"/>
        <family val="2"/>
        <charset val="128"/>
        <scheme val="minor"/>
      </rPr>
      <t xml:space="preserve">
　助成金交付申請額は、</t>
    </r>
    <r>
      <rPr>
        <u/>
        <sz val="11"/>
        <color theme="1"/>
        <rFont val="ＭＳ Ｐゴシック"/>
        <family val="3"/>
        <charset val="128"/>
        <scheme val="minor"/>
      </rPr>
      <t>広告費、展示会等参加費、イベント開催費を合わせて３００万円が上限</t>
    </r>
    <r>
      <rPr>
        <sz val="11"/>
        <color theme="1"/>
        <rFont val="ＭＳ Ｐゴシック"/>
        <family val="2"/>
        <charset val="128"/>
        <scheme val="minor"/>
      </rPr>
      <t xml:space="preserve">です。
合計額が３００万円を超える場合、同金額を超える場合は、各経費区分内訳を合計して３００万円となるように
</t>
    </r>
    <r>
      <rPr>
        <u/>
        <sz val="11"/>
        <color theme="1"/>
        <rFont val="ＭＳ Ｐゴシック"/>
        <family val="3"/>
        <charset val="128"/>
        <scheme val="minor"/>
      </rPr>
      <t>いずれかの交付申請額</t>
    </r>
    <r>
      <rPr>
        <sz val="11"/>
        <color theme="1"/>
        <rFont val="ＭＳ Ｐゴシック"/>
        <family val="2"/>
        <charset val="128"/>
        <scheme val="minor"/>
      </rPr>
      <t>を</t>
    </r>
    <r>
      <rPr>
        <u/>
        <sz val="11"/>
        <color theme="1"/>
        <rFont val="ＭＳ Ｐゴシック"/>
        <family val="3"/>
        <charset val="128"/>
        <scheme val="minor"/>
      </rPr>
      <t>手入力で調整</t>
    </r>
    <r>
      <rPr>
        <sz val="11"/>
        <color theme="1"/>
        <rFont val="ＭＳ Ｐゴシック"/>
        <family val="2"/>
        <charset val="128"/>
        <scheme val="minor"/>
      </rPr>
      <t>してください。
なお、「助成対象経費」の調整は不要です。</t>
    </r>
    <rPh sb="12" eb="15">
      <t>テンジカイ</t>
    </rPh>
    <rPh sb="15" eb="16">
      <t>トウ</t>
    </rPh>
    <rPh sb="16" eb="19">
      <t>サンカヒ</t>
    </rPh>
    <rPh sb="28" eb="30">
      <t>カイサイ</t>
    </rPh>
    <rPh sb="30" eb="31">
      <t>ヒ</t>
    </rPh>
    <rPh sb="45" eb="48">
      <t>コウコクヒ</t>
    </rPh>
    <rPh sb="61" eb="63">
      <t>カイサイ</t>
    </rPh>
    <rPh sb="65" eb="66">
      <t>ア</t>
    </rPh>
    <rPh sb="137" eb="139">
      <t>コウフ</t>
    </rPh>
    <rPh sb="139" eb="142">
      <t>シンセイガク</t>
    </rPh>
    <phoneticPr fontId="85"/>
  </si>
  <si>
    <t>※　計画書の作成について</t>
    <rPh sb="2" eb="4">
      <t>ケイカク</t>
    </rPh>
    <rPh sb="4" eb="5">
      <t>ショ</t>
    </rPh>
    <rPh sb="6" eb="8">
      <t>サクセイ</t>
    </rPh>
    <phoneticPr fontId="85"/>
  </si>
  <si>
    <r>
      <t>　</t>
    </r>
    <r>
      <rPr>
        <b/>
        <sz val="11"/>
        <color theme="1"/>
        <rFont val="ＭＳ Ｐゴシック"/>
        <family val="3"/>
        <charset val="128"/>
        <scheme val="minor"/>
      </rPr>
      <t>【（２）機械装置・工具器具費】</t>
    </r>
    <r>
      <rPr>
        <sz val="11"/>
        <color theme="1"/>
        <rFont val="ＭＳ Ｐゴシック"/>
        <family val="2"/>
        <charset val="128"/>
        <scheme val="minor"/>
      </rPr>
      <t xml:space="preserve">
　機械装置・工具器具に</t>
    </r>
    <r>
      <rPr>
        <u/>
        <sz val="11"/>
        <color theme="1"/>
        <rFont val="ＭＳ Ｐゴシック"/>
        <family val="3"/>
        <charset val="128"/>
        <scheme val="minor"/>
      </rPr>
      <t>１００万円以上（税抜）の購入物件を計上</t>
    </r>
    <r>
      <rPr>
        <sz val="11"/>
        <color theme="1"/>
        <rFont val="ＭＳ Ｐゴシック"/>
        <family val="2"/>
        <charset val="128"/>
        <scheme val="minor"/>
      </rPr>
      <t>する場合、シート名：「</t>
    </r>
    <r>
      <rPr>
        <sz val="11"/>
        <color theme="1"/>
        <rFont val="ＭＳ Ｐゴシック"/>
        <family val="2"/>
        <charset val="128"/>
        <scheme val="minor"/>
      </rPr>
      <t>（2）-2機械装置計画書」を入力してください。</t>
    </r>
    <rPh sb="14" eb="15">
      <t>ヒ</t>
    </rPh>
    <rPh sb="31" eb="32">
      <t>マン</t>
    </rPh>
    <rPh sb="40" eb="42">
      <t>コウニュウ</t>
    </rPh>
    <rPh sb="45" eb="47">
      <t>ケイジョウ</t>
    </rPh>
    <rPh sb="49" eb="51">
      <t>バアイ</t>
    </rPh>
    <rPh sb="55" eb="56">
      <t>メイ</t>
    </rPh>
    <rPh sb="72" eb="74">
      <t>ニュウリョク</t>
    </rPh>
    <phoneticPr fontId="85"/>
  </si>
  <si>
    <r>
      <t>　</t>
    </r>
    <r>
      <rPr>
        <b/>
        <sz val="11"/>
        <color theme="1"/>
        <rFont val="ＭＳ Ｐゴシック"/>
        <family val="3"/>
        <charset val="128"/>
        <scheme val="minor"/>
      </rPr>
      <t>【（３）委託・外注費】</t>
    </r>
    <r>
      <rPr>
        <sz val="11"/>
        <color theme="1"/>
        <rFont val="ＭＳ Ｐゴシック"/>
        <family val="2"/>
        <charset val="128"/>
        <scheme val="minor"/>
      </rPr>
      <t xml:space="preserve">
　委託・外注費に計上する場合、シート名：「</t>
    </r>
    <r>
      <rPr>
        <sz val="11"/>
        <color theme="1"/>
        <rFont val="ＭＳ Ｐゴシック"/>
        <family val="2"/>
        <charset val="128"/>
        <scheme val="minor"/>
      </rPr>
      <t>（3）-2委託計画書」に</t>
    </r>
    <r>
      <rPr>
        <u/>
        <sz val="11"/>
        <color theme="1"/>
        <rFont val="ＭＳ Ｐゴシック"/>
        <family val="3"/>
        <charset val="128"/>
        <scheme val="minor"/>
      </rPr>
      <t>全ての委託・外注先</t>
    </r>
    <r>
      <rPr>
        <sz val="11"/>
        <color theme="1"/>
        <rFont val="ＭＳ Ｐゴシック"/>
        <family val="2"/>
        <charset val="128"/>
        <scheme val="minor"/>
      </rPr>
      <t>を入力してください。</t>
    </r>
    <rPh sb="10" eb="11">
      <t>ヒ</t>
    </rPh>
    <rPh sb="25" eb="27">
      <t>バアイ</t>
    </rPh>
    <rPh sb="31" eb="32">
      <t>メイ</t>
    </rPh>
    <rPh sb="49" eb="51">
      <t>イタク</t>
    </rPh>
    <rPh sb="56" eb="58">
      <t>ニュウリョク</t>
    </rPh>
    <phoneticPr fontId="85"/>
  </si>
  <si>
    <r>
      <t>　</t>
    </r>
    <r>
      <rPr>
        <b/>
        <sz val="11"/>
        <color theme="1"/>
        <rFont val="ＭＳ Ｐゴシック"/>
        <family val="3"/>
        <charset val="128"/>
        <scheme val="minor"/>
      </rPr>
      <t>【（４）専門家指導費】</t>
    </r>
    <r>
      <rPr>
        <sz val="11"/>
        <color theme="1"/>
        <rFont val="ＭＳ Ｐゴシック"/>
        <family val="2"/>
        <charset val="128"/>
        <scheme val="minor"/>
      </rPr>
      <t xml:space="preserve">
　専門家指導費に計上する場合、シート名：「</t>
    </r>
    <r>
      <rPr>
        <sz val="11"/>
        <color theme="1"/>
        <rFont val="ＭＳ Ｐゴシック"/>
        <family val="2"/>
        <charset val="128"/>
        <scheme val="minor"/>
      </rPr>
      <t>（４）-2専門家計画書」に</t>
    </r>
    <r>
      <rPr>
        <u/>
        <sz val="11"/>
        <color theme="1"/>
        <rFont val="ＭＳ Ｐゴシック"/>
        <family val="3"/>
        <charset val="128"/>
        <scheme val="minor"/>
      </rPr>
      <t>全ての専門家</t>
    </r>
    <r>
      <rPr>
        <sz val="11"/>
        <color theme="1"/>
        <rFont val="ＭＳ Ｐゴシック"/>
        <family val="2"/>
        <charset val="128"/>
        <scheme val="minor"/>
      </rPr>
      <t>を入力してください。</t>
    </r>
    <rPh sb="5" eb="8">
      <t>センモンカ</t>
    </rPh>
    <rPh sb="8" eb="10">
      <t>シドウ</t>
    </rPh>
    <rPh sb="10" eb="11">
      <t>ヒ</t>
    </rPh>
    <rPh sb="14" eb="17">
      <t>センモンカ</t>
    </rPh>
    <rPh sb="17" eb="19">
      <t>シドウ</t>
    </rPh>
    <rPh sb="25" eb="27">
      <t>バアイ</t>
    </rPh>
    <rPh sb="31" eb="32">
      <t>メイ</t>
    </rPh>
    <rPh sb="39" eb="42">
      <t>センモンカ</t>
    </rPh>
    <rPh sb="50" eb="53">
      <t>センモンカ</t>
    </rPh>
    <rPh sb="54" eb="56">
      <t>ニュウリョク</t>
    </rPh>
    <phoneticPr fontId="85"/>
  </si>
  <si>
    <r>
      <t>　</t>
    </r>
    <r>
      <rPr>
        <b/>
        <sz val="11"/>
        <color theme="1"/>
        <rFont val="ＭＳ Ｐゴシック"/>
        <family val="3"/>
        <charset val="128"/>
        <scheme val="minor"/>
      </rPr>
      <t>【（１０）イベント開催費】</t>
    </r>
    <r>
      <rPr>
        <sz val="11"/>
        <color theme="1"/>
        <rFont val="ＭＳ Ｐゴシック"/>
        <family val="2"/>
        <charset val="128"/>
        <scheme val="minor"/>
      </rPr>
      <t xml:space="preserve">
　イベント開催費に計上する場合、シート名：「</t>
    </r>
    <r>
      <rPr>
        <sz val="11"/>
        <color theme="1"/>
        <rFont val="ＭＳ Ｐゴシック"/>
        <family val="2"/>
        <charset val="128"/>
        <scheme val="minor"/>
      </rPr>
      <t>（１０）-2イベント開催計画書」に</t>
    </r>
    <r>
      <rPr>
        <u/>
        <sz val="11"/>
        <color theme="1"/>
        <rFont val="ＭＳ Ｐゴシック"/>
        <family val="3"/>
        <charset val="128"/>
        <scheme val="minor"/>
      </rPr>
      <t>全てのイベント</t>
    </r>
    <r>
      <rPr>
        <sz val="11"/>
        <color theme="1"/>
        <rFont val="ＭＳ Ｐゴシック"/>
        <family val="2"/>
        <charset val="128"/>
        <scheme val="minor"/>
      </rPr>
      <t>を入力してください。</t>
    </r>
    <rPh sb="10" eb="12">
      <t>カイサイ</t>
    </rPh>
    <rPh sb="12" eb="13">
      <t>ヒ</t>
    </rPh>
    <rPh sb="20" eb="22">
      <t>カイサイ</t>
    </rPh>
    <rPh sb="22" eb="23">
      <t>ヒ</t>
    </rPh>
    <rPh sb="28" eb="30">
      <t>バアイ</t>
    </rPh>
    <rPh sb="34" eb="35">
      <t>メイ</t>
    </rPh>
    <rPh sb="47" eb="49">
      <t>カイサイ</t>
    </rPh>
    <rPh sb="49" eb="52">
      <t>ケイカクショ</t>
    </rPh>
    <rPh sb="62" eb="64">
      <t>ニュウリョク</t>
    </rPh>
    <phoneticPr fontId="85"/>
  </si>
  <si>
    <t>１３　開発の資金計画</t>
    <rPh sb="3" eb="5">
      <t>カイハツ</t>
    </rPh>
    <rPh sb="6" eb="8">
      <t>シキン</t>
    </rPh>
    <phoneticPr fontId="29"/>
  </si>
  <si>
    <t xml:space="preserve">（単位：円） </t>
  </si>
  <si>
    <t>経　費　区　分</t>
  </si>
  <si>
    <t>助成事業に要する経費</t>
    <phoneticPr fontId="29"/>
  </si>
  <si>
    <t>助 成 対 象 経 費　　</t>
    <rPh sb="0" eb="1">
      <t>スケ</t>
    </rPh>
    <rPh sb="2" eb="3">
      <t>セイ</t>
    </rPh>
    <rPh sb="4" eb="5">
      <t>ツイ</t>
    </rPh>
    <rPh sb="6" eb="7">
      <t>ゾウ</t>
    </rPh>
    <rPh sb="8" eb="9">
      <t>キョウ</t>
    </rPh>
    <rPh sb="10" eb="11">
      <t>ヒ</t>
    </rPh>
    <phoneticPr fontId="29"/>
  </si>
  <si>
    <t>助成金交付申請額 　</t>
    <rPh sb="0" eb="3">
      <t>ジョセイキン</t>
    </rPh>
    <rPh sb="3" eb="5">
      <t>コウフ</t>
    </rPh>
    <rPh sb="5" eb="7">
      <t>シンセイ</t>
    </rPh>
    <rPh sb="7" eb="8">
      <t>ガク</t>
    </rPh>
    <phoneticPr fontId="29"/>
  </si>
  <si>
    <t>（税込）</t>
    <rPh sb="2" eb="3">
      <t>コミ</t>
    </rPh>
    <phoneticPr fontId="29"/>
  </si>
  <si>
    <t>（税抜）</t>
    <phoneticPr fontId="29"/>
  </si>
  <si>
    <t>(千円未満切捨) 　</t>
    <phoneticPr fontId="29"/>
  </si>
  <si>
    <t>開発費</t>
    <rPh sb="0" eb="3">
      <t>カイハツヒ</t>
    </rPh>
    <phoneticPr fontId="29"/>
  </si>
  <si>
    <t xml:space="preserve">(1)原材料・副資材費 </t>
    <phoneticPr fontId="29"/>
  </si>
  <si>
    <r>
      <t>(2)機械装置・工具器具費</t>
    </r>
    <r>
      <rPr>
        <sz val="10"/>
        <rFont val="ＭＳ 明朝"/>
        <family val="1"/>
        <charset val="128"/>
      </rPr>
      <t/>
    </r>
    <phoneticPr fontId="29"/>
  </si>
  <si>
    <r>
      <t>(3)委託・外注費 　　　　　　　</t>
    </r>
    <r>
      <rPr>
        <sz val="10"/>
        <rFont val="ＭＳ 明朝"/>
        <family val="1"/>
        <charset val="128"/>
      </rPr>
      <t/>
    </r>
    <rPh sb="3" eb="5">
      <t>イタク</t>
    </rPh>
    <rPh sb="6" eb="9">
      <t>ガイチュウヒ</t>
    </rPh>
    <phoneticPr fontId="29"/>
  </si>
  <si>
    <r>
      <t>(4)専門家指導費 　　　　　　　</t>
    </r>
    <r>
      <rPr>
        <sz val="10"/>
        <rFont val="ＭＳ 明朝"/>
        <family val="1"/>
        <charset val="128"/>
      </rPr>
      <t/>
    </r>
    <rPh sb="3" eb="6">
      <t>センモンカ</t>
    </rPh>
    <rPh sb="6" eb="8">
      <t>シドウ</t>
    </rPh>
    <rPh sb="8" eb="9">
      <t>ヒ</t>
    </rPh>
    <phoneticPr fontId="29"/>
  </si>
  <si>
    <t>(5)賃借費</t>
    <rPh sb="3" eb="5">
      <t>チンシャク</t>
    </rPh>
    <rPh sb="5" eb="6">
      <t>ヒ</t>
    </rPh>
    <phoneticPr fontId="29"/>
  </si>
  <si>
    <t>(6)産業財産権出願・導入費</t>
    <phoneticPr fontId="29"/>
  </si>
  <si>
    <t>(7)直接人件費　</t>
    <rPh sb="3" eb="5">
      <t>チョクセツ</t>
    </rPh>
    <phoneticPr fontId="29"/>
  </si>
  <si>
    <t>小計（１）</t>
    <rPh sb="0" eb="2">
      <t>ショウケイ</t>
    </rPh>
    <phoneticPr fontId="29"/>
  </si>
  <si>
    <t>試作品広報費</t>
    <rPh sb="0" eb="3">
      <t>シサクヒン</t>
    </rPh>
    <rPh sb="3" eb="5">
      <t>コウホウ</t>
    </rPh>
    <rPh sb="5" eb="6">
      <t>ヒ</t>
    </rPh>
    <phoneticPr fontId="29"/>
  </si>
  <si>
    <t>(8)広告費</t>
    <phoneticPr fontId="29"/>
  </si>
  <si>
    <t>(9)展示会等参加費</t>
    <phoneticPr fontId="29"/>
  </si>
  <si>
    <t>(10)イベント開催費</t>
    <rPh sb="8" eb="10">
      <t>カイサイ</t>
    </rPh>
    <rPh sb="10" eb="11">
      <t>ヒ</t>
    </rPh>
    <phoneticPr fontId="29"/>
  </si>
  <si>
    <t>小計（２）</t>
    <rPh sb="0" eb="2">
      <t>ショウケイ</t>
    </rPh>
    <phoneticPr fontId="29"/>
  </si>
  <si>
    <t xml:space="preserve">(11)その他助成対象外経費　 </t>
    <phoneticPr fontId="29"/>
  </si>
  <si>
    <t>合　　　計</t>
    <phoneticPr fontId="29"/>
  </si>
  <si>
    <t>(2)　資金調達内訳</t>
    <phoneticPr fontId="29"/>
  </si>
  <si>
    <t xml:space="preserve">（単位：円） </t>
    <rPh sb="1" eb="3">
      <t>タンイ</t>
    </rPh>
    <rPh sb="4" eb="5">
      <t>エン</t>
    </rPh>
    <phoneticPr fontId="29"/>
  </si>
  <si>
    <t xml:space="preserve"> 　区　　　　　　　分　</t>
    <phoneticPr fontId="29"/>
  </si>
  <si>
    <t>資 金 調 達 金 額</t>
    <rPh sb="2" eb="3">
      <t>キン</t>
    </rPh>
    <rPh sb="4" eb="5">
      <t>チョウ</t>
    </rPh>
    <phoneticPr fontId="29"/>
  </si>
  <si>
    <t>調達先（名称等）</t>
    <rPh sb="0" eb="3">
      <t>チョウタツサキ</t>
    </rPh>
    <rPh sb="4" eb="6">
      <t>メイショウ</t>
    </rPh>
    <rPh sb="6" eb="7">
      <t>ナド</t>
    </rPh>
    <phoneticPr fontId="29"/>
  </si>
  <si>
    <t>進捗状況等</t>
    <rPh sb="0" eb="2">
      <t>シンチョク</t>
    </rPh>
    <rPh sb="2" eb="4">
      <t>ジョウキョウ</t>
    </rPh>
    <rPh sb="4" eb="5">
      <t>ナド</t>
    </rPh>
    <phoneticPr fontId="29"/>
  </si>
  <si>
    <t>内 訳</t>
    <rPh sb="0" eb="1">
      <t>ナイ</t>
    </rPh>
    <rPh sb="2" eb="3">
      <t>ヤク</t>
    </rPh>
    <phoneticPr fontId="29"/>
  </si>
  <si>
    <t>自　己　資　金</t>
    <phoneticPr fontId="29"/>
  </si>
  <si>
    <t>銀 行 借 入 金</t>
    <phoneticPr fontId="29"/>
  </si>
  <si>
    <t>役 員 借 入 金</t>
    <phoneticPr fontId="29"/>
  </si>
  <si>
    <t>その他</t>
    <phoneticPr fontId="29"/>
  </si>
  <si>
    <r>
      <t>合　　計 　　</t>
    </r>
    <r>
      <rPr>
        <sz val="11"/>
        <rFont val="ＭＳ 明朝"/>
        <family val="1"/>
        <charset val="128"/>
      </rPr>
      <t/>
    </r>
    <phoneticPr fontId="29"/>
  </si>
  <si>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</si>
  <si>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29"/>
  </si>
  <si>
    <r>
      <rPr>
        <b/>
        <sz val="12"/>
        <rFont val="ＭＳ 明朝"/>
        <family val="1"/>
        <charset val="128"/>
      </rPr>
      <t>直接人件費</t>
    </r>
    <r>
      <rPr>
        <sz val="12"/>
        <rFont val="ＭＳ 明朝"/>
        <family val="1"/>
        <charset val="128"/>
      </rPr>
      <t>の助成金交付申請額は</t>
    </r>
    <r>
      <rPr>
        <b/>
        <sz val="12"/>
        <rFont val="ＭＳ 明朝"/>
        <family val="1"/>
        <charset val="128"/>
      </rPr>
      <t>500万円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18" eb="20">
      <t>マンエン</t>
    </rPh>
    <rPh sb="21" eb="23">
      <t>ジョウゲン</t>
    </rPh>
    <rPh sb="26" eb="28">
      <t>チョクセツ</t>
    </rPh>
    <rPh sb="28" eb="31">
      <t>ジンケンヒ</t>
    </rPh>
    <rPh sb="34" eb="36">
      <t>シンセイ</t>
    </rPh>
    <phoneticPr fontId="29"/>
  </si>
  <si>
    <r>
      <t>試作品広報費（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が上限です。同金額を超える場合は、各経費区分内訳を合計して300万円となるようにいずれかの交付申請額を手入力で調整してください。なお、「助成対象経費」の調整は不要です。
</t>
    </r>
    <r>
      <rPr>
        <b/>
        <sz val="12"/>
        <rFont val="ＭＳ 明朝"/>
        <family val="1"/>
        <charset val="128"/>
      </rPr>
      <t>試作品広報費のみの申請はできません。</t>
    </r>
    <rPh sb="0" eb="3">
      <t>シサクヒン</t>
    </rPh>
    <rPh sb="3" eb="5">
      <t>コウホウ</t>
    </rPh>
    <rPh sb="23" eb="25">
      <t>カイサイ</t>
    </rPh>
    <rPh sb="25" eb="26">
      <t>ヒ</t>
    </rPh>
    <rPh sb="30" eb="31">
      <t>キン</t>
    </rPh>
    <rPh sb="38" eb="41">
      <t>カクケイヒ</t>
    </rPh>
    <rPh sb="96" eb="98">
      <t>コウフ</t>
    </rPh>
    <rPh sb="98" eb="101">
      <t>シンセイガク</t>
    </rPh>
    <rPh sb="136" eb="139">
      <t>シサクヒン</t>
    </rPh>
    <rPh sb="139" eb="141">
      <t>コウホウ</t>
    </rPh>
    <phoneticPr fontId="85"/>
  </si>
  <si>
    <t>「助成事業に要する経費の合計」と「資金調達金額の合計」を一致させてください。</t>
    <phoneticPr fontId="85"/>
  </si>
  <si>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85"/>
  </si>
  <si>
    <t>１４　資金支出明細</t>
    <rPh sb="3" eb="5">
      <t>シキン</t>
    </rPh>
    <rPh sb="5" eb="7">
      <t>シシュツ</t>
    </rPh>
    <rPh sb="7" eb="9">
      <t>メイサイ</t>
    </rPh>
    <phoneticPr fontId="29"/>
  </si>
  <si>
    <t>(1) 原材料・副資材費</t>
    <phoneticPr fontId="29"/>
  </si>
  <si>
    <t>（単位：円）</t>
    <rPh sb="1" eb="3">
      <t>タンイ</t>
    </rPh>
    <rPh sb="4" eb="5">
      <t>エン</t>
    </rPh>
    <phoneticPr fontId="29"/>
  </si>
  <si>
    <t>番　号</t>
    <rPh sb="0" eb="1">
      <t>バン</t>
    </rPh>
    <rPh sb="2" eb="3">
      <t>ゴウ</t>
    </rPh>
    <phoneticPr fontId="29"/>
  </si>
  <si>
    <t>品　名</t>
    <rPh sb="0" eb="1">
      <t>ヒン</t>
    </rPh>
    <rPh sb="2" eb="3">
      <t>メイ</t>
    </rPh>
    <phoneticPr fontId="29"/>
  </si>
  <si>
    <t>仕　様</t>
    <rPh sb="0" eb="1">
      <t>ツコウ</t>
    </rPh>
    <rPh sb="2" eb="3">
      <t>サマ</t>
    </rPh>
    <phoneticPr fontId="29"/>
  </si>
  <si>
    <t>用　途</t>
    <rPh sb="0" eb="1">
      <t>ヨウ</t>
    </rPh>
    <rPh sb="2" eb="3">
      <t>ト</t>
    </rPh>
    <phoneticPr fontId="29"/>
  </si>
  <si>
    <t>数量
(A)</t>
    <rPh sb="0" eb="1">
      <t>カズ</t>
    </rPh>
    <rPh sb="1" eb="2">
      <t>リョウ</t>
    </rPh>
    <phoneticPr fontId="29"/>
  </si>
  <si>
    <t>単位</t>
    <rPh sb="0" eb="2">
      <t>タンイ</t>
    </rPh>
    <phoneticPr fontId="29"/>
  </si>
  <si>
    <t>単価(B)
（税抜）</t>
    <rPh sb="0" eb="1">
      <t>タン</t>
    </rPh>
    <rPh sb="1" eb="2">
      <t>カ</t>
    </rPh>
    <phoneticPr fontId="29"/>
  </si>
  <si>
    <t>助成事業に
要する経費
（税込）</t>
    <rPh sb="0" eb="2">
      <t>ジョセイ</t>
    </rPh>
    <rPh sb="2" eb="4">
      <t>ジギョウ</t>
    </rPh>
    <rPh sb="6" eb="7">
      <t>ヨウ</t>
    </rPh>
    <phoneticPr fontId="29"/>
  </si>
  <si>
    <t>助成対象経費
(A)×(B)
（税抜）</t>
    <rPh sb="16" eb="18">
      <t>ゼイヌキ</t>
    </rPh>
    <phoneticPr fontId="29"/>
  </si>
  <si>
    <t>購入企業名</t>
    <rPh sb="0" eb="2">
      <t>コウニュウ</t>
    </rPh>
    <rPh sb="2" eb="4">
      <t>キギョウ</t>
    </rPh>
    <rPh sb="4" eb="5">
      <t>メイ</t>
    </rPh>
    <phoneticPr fontId="29"/>
  </si>
  <si>
    <t>列1</t>
    <phoneticPr fontId="29"/>
  </si>
  <si>
    <t>計</t>
    <rPh sb="0" eb="1">
      <t>ケイ</t>
    </rPh>
    <phoneticPr fontId="29"/>
  </si>
  <si>
    <t>(2) 機械装置・工具器具費</t>
    <rPh sb="4" eb="6">
      <t>キカイ</t>
    </rPh>
    <rPh sb="6" eb="8">
      <t>ソウチ</t>
    </rPh>
    <rPh sb="9" eb="11">
      <t>コウグ</t>
    </rPh>
    <rPh sb="11" eb="13">
      <t>キグ</t>
    </rPh>
    <rPh sb="13" eb="14">
      <t>ヒ</t>
    </rPh>
    <phoneticPr fontId="29"/>
  </si>
  <si>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</si>
  <si>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29"/>
  </si>
  <si>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</si>
  <si>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</si>
  <si>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</si>
  <si>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設置期間</t>
    <rPh sb="0" eb="2">
      <t>セッチ</t>
    </rPh>
    <rPh sb="2" eb="4">
      <t>キカン</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</si>
  <si>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</si>
  <si>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</si>
  <si>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</si>
  <si>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29"/>
  </si>
  <si>
    <t xml:space="preserve">リース・
レンタル先
及び
購入企業名      </t>
    <rPh sb="11" eb="12">
      <t>オヨ</t>
    </rPh>
    <rPh sb="14" eb="16">
      <t>コウニュウ</t>
    </rPh>
    <phoneticPr fontId="29"/>
  </si>
  <si>
    <t>列1</t>
  </si>
  <si>
    <t>計</t>
    <rPh sb="0" eb="1">
      <t>ケイ</t>
    </rPh>
    <phoneticPr fontId="1"/>
  </si>
  <si>
    <t>＜機械装置・工具器具購入計画書＞</t>
    <rPh sb="1" eb="3">
      <t>キカイ</t>
    </rPh>
    <rPh sb="3" eb="5">
      <t>ソウチ</t>
    </rPh>
    <rPh sb="6" eb="8">
      <t>コウグ</t>
    </rPh>
    <rPh sb="8" eb="10">
      <t>キグ</t>
    </rPh>
    <rPh sb="10" eb="12">
      <t>コウニュウ</t>
    </rPh>
    <rPh sb="12" eb="15">
      <t>ケイカクショ</t>
    </rPh>
    <phoneticPr fontId="29"/>
  </si>
  <si>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29"/>
  </si>
  <si>
    <t>番号</t>
    <rPh sb="0" eb="2">
      <t>バンゴウ</t>
    </rPh>
    <phoneticPr fontId="29"/>
  </si>
  <si>
    <t>機-　</t>
    <rPh sb="0" eb="1">
      <t>キ</t>
    </rPh>
    <phoneticPr fontId="29"/>
  </si>
  <si>
    <t>購入品名</t>
    <rPh sb="0" eb="2">
      <t>コウニュウ</t>
    </rPh>
    <rPh sb="2" eb="4">
      <t>ヒンメイ</t>
    </rPh>
    <phoneticPr fontId="29"/>
  </si>
  <si>
    <t>規　　格
（ﾒｰｶｰ、型番等）</t>
    <rPh sb="0" eb="1">
      <t>タダシ</t>
    </rPh>
    <rPh sb="3" eb="4">
      <t>カク</t>
    </rPh>
    <rPh sb="11" eb="13">
      <t>カタバン</t>
    </rPh>
    <rPh sb="13" eb="14">
      <t>トウ</t>
    </rPh>
    <phoneticPr fontId="29"/>
  </si>
  <si>
    <t>設置場所</t>
    <phoneticPr fontId="29"/>
  </si>
  <si>
    <t>購入先</t>
    <rPh sb="0" eb="2">
      <t>コウニュウ</t>
    </rPh>
    <rPh sb="2" eb="3">
      <t>サキ</t>
    </rPh>
    <phoneticPr fontId="29"/>
  </si>
  <si>
    <t>企 業 名</t>
    <rPh sb="0" eb="1">
      <t>キ</t>
    </rPh>
    <rPh sb="2" eb="3">
      <t>ギョウ</t>
    </rPh>
    <rPh sb="4" eb="5">
      <t>メイ</t>
    </rPh>
    <phoneticPr fontId="29"/>
  </si>
  <si>
    <t>代表者名</t>
    <rPh sb="0" eb="3">
      <t>ダイヒョウシャ</t>
    </rPh>
    <rPh sb="3" eb="4">
      <t>メイ</t>
    </rPh>
    <phoneticPr fontId="29"/>
  </si>
  <si>
    <t>電　　話</t>
    <rPh sb="0" eb="1">
      <t>デン</t>
    </rPh>
    <rPh sb="3" eb="4">
      <t>ハナシ</t>
    </rPh>
    <phoneticPr fontId="29"/>
  </si>
  <si>
    <t>所 在 地</t>
    <rPh sb="0" eb="1">
      <t>ショ</t>
    </rPh>
    <rPh sb="2" eb="3">
      <t>ザイ</t>
    </rPh>
    <rPh sb="4" eb="5">
      <t>チ</t>
    </rPh>
    <phoneticPr fontId="29"/>
  </si>
  <si>
    <t>担当部署</t>
    <rPh sb="0" eb="2">
      <t>タントウ</t>
    </rPh>
    <rPh sb="2" eb="4">
      <t>ブショ</t>
    </rPh>
    <phoneticPr fontId="29"/>
  </si>
  <si>
    <t>担当者名</t>
    <rPh sb="0" eb="3">
      <t>タントウシャ</t>
    </rPh>
    <rPh sb="3" eb="4">
      <t>メイ</t>
    </rPh>
    <phoneticPr fontId="29"/>
  </si>
  <si>
    <t>購入予定時期</t>
    <rPh sb="0" eb="2">
      <t>コウニュウ</t>
    </rPh>
    <rPh sb="2" eb="3">
      <t>ヨ</t>
    </rPh>
    <rPh sb="3" eb="4">
      <t>サダム</t>
    </rPh>
    <rPh sb="4" eb="6">
      <t>ジキ</t>
    </rPh>
    <phoneticPr fontId="29"/>
  </si>
  <si>
    <t>年</t>
    <rPh sb="0" eb="1">
      <t>ネン</t>
    </rPh>
    <phoneticPr fontId="29"/>
  </si>
  <si>
    <t>月</t>
    <rPh sb="0" eb="1">
      <t>ツキ</t>
    </rPh>
    <phoneticPr fontId="29"/>
  </si>
  <si>
    <t>契約金額（税抜）</t>
    <rPh sb="0" eb="2">
      <t>ケイヤク</t>
    </rPh>
    <rPh sb="2" eb="4">
      <t>キンガク</t>
    </rPh>
    <rPh sb="5" eb="7">
      <t>ゼイヌキ</t>
    </rPh>
    <phoneticPr fontId="29"/>
  </si>
  <si>
    <t>円</t>
    <rPh sb="0" eb="1">
      <t>エン</t>
    </rPh>
    <phoneticPr fontId="29"/>
  </si>
  <si>
    <t>購入が必要な理由</t>
    <rPh sb="0" eb="2">
      <t>コウニュウ</t>
    </rPh>
    <rPh sb="3" eb="5">
      <t>ヒツヨウ</t>
    </rPh>
    <rPh sb="6" eb="8">
      <t>リユウ</t>
    </rPh>
    <phoneticPr fontId="29"/>
  </si>
  <si>
    <t>見積金額（税抜）</t>
    <rPh sb="0" eb="2">
      <t>ミツ</t>
    </rPh>
    <rPh sb="2" eb="4">
      <t>キンガク</t>
    </rPh>
    <rPh sb="5" eb="7">
      <t>ゼイヌキ</t>
    </rPh>
    <phoneticPr fontId="29"/>
  </si>
  <si>
    <t>１社目</t>
    <rPh sb="1" eb="2">
      <t>シャ</t>
    </rPh>
    <rPh sb="2" eb="3">
      <t>メ</t>
    </rPh>
    <phoneticPr fontId="29"/>
  </si>
  <si>
    <t>２社目</t>
    <rPh sb="1" eb="2">
      <t>シャ</t>
    </rPh>
    <rPh sb="2" eb="3">
      <t>メ</t>
    </rPh>
    <phoneticPr fontId="29"/>
  </si>
  <si>
    <t>２社入手困難な理由</t>
    <rPh sb="1" eb="2">
      <t>シャ</t>
    </rPh>
    <rPh sb="2" eb="4">
      <t>ニュウシュ</t>
    </rPh>
    <rPh sb="4" eb="6">
      <t>コンナン</t>
    </rPh>
    <rPh sb="7" eb="9">
      <t>リユウ</t>
    </rPh>
    <phoneticPr fontId="29"/>
  </si>
  <si>
    <t>上記契約先は、グループ構成員と資本関係、役員または従業員の兼務、グループ構成員の代表者３親等以内の親族による経営ではない。</t>
    <rPh sb="0" eb="2">
      <t>ジョウキ</t>
    </rPh>
    <rPh sb="2" eb="5">
      <t>ケイヤクサキ</t>
    </rPh>
    <rPh sb="11" eb="14">
      <t>コウセイイン</t>
    </rPh>
    <rPh sb="15" eb="17">
      <t>シホン</t>
    </rPh>
    <rPh sb="17" eb="19">
      <t>カンケイ</t>
    </rPh>
    <rPh sb="20" eb="22">
      <t>ヤクイン</t>
    </rPh>
    <rPh sb="25" eb="28">
      <t>ジュウギョウイン</t>
    </rPh>
    <rPh sb="29" eb="31">
      <t>ケンム</t>
    </rPh>
    <rPh sb="36" eb="39">
      <t>コウセイイン</t>
    </rPh>
    <rPh sb="40" eb="43">
      <t>ダイヒョウシャ</t>
    </rPh>
    <rPh sb="44" eb="46">
      <t>シントウ</t>
    </rPh>
    <rPh sb="46" eb="48">
      <t>イナイ</t>
    </rPh>
    <rPh sb="49" eb="51">
      <t>シンゾク</t>
    </rPh>
    <rPh sb="54" eb="56">
      <t>ケイエイ</t>
    </rPh>
    <phoneticPr fontId="1"/>
  </si>
  <si>
    <t>(3) 委託・外注費</t>
  </si>
  <si>
    <t>委託・外注内容</t>
    <rPh sb="0" eb="2">
      <t>イタク</t>
    </rPh>
    <rPh sb="3" eb="5">
      <t>ガイチュウ</t>
    </rPh>
    <rPh sb="5" eb="7">
      <t>ナイヨウ</t>
    </rPh>
    <phoneticPr fontId="1"/>
  </si>
  <si>
    <t>単価(B)
(税抜)</t>
    <rPh sb="0" eb="2">
      <t>タンカ</t>
    </rPh>
    <rPh sb="7" eb="9">
      <t>ゼイヌキ</t>
    </rPh>
    <phoneticPr fontId="1"/>
  </si>
  <si>
    <t>助成対象経費
(A)×(B）
（税抜）</t>
    <rPh sb="16" eb="18">
      <t>ゼイヌキ</t>
    </rPh>
    <phoneticPr fontId="29"/>
  </si>
  <si>
    <t>委託・外注先</t>
    <rPh sb="0" eb="2">
      <t>イタク</t>
    </rPh>
    <rPh sb="3" eb="6">
      <t>ガイチュウサキ</t>
    </rPh>
    <phoneticPr fontId="29"/>
  </si>
  <si>
    <t>＜委託・外注計画書＞</t>
    <rPh sb="1" eb="3">
      <t>イタク</t>
    </rPh>
    <rPh sb="4" eb="6">
      <t>ガイチュウ</t>
    </rPh>
    <rPh sb="6" eb="9">
      <t>ケイカクショ</t>
    </rPh>
    <phoneticPr fontId="29"/>
  </si>
  <si>
    <t>　「（３）委託・外注費」に計上した全ての外注先について記載してください。
　表が足りない場合は、枠を追加せず、本ページを複製してください。</t>
    <phoneticPr fontId="29"/>
  </si>
  <si>
    <t>番　　号</t>
    <rPh sb="0" eb="1">
      <t>バン</t>
    </rPh>
    <rPh sb="3" eb="4">
      <t>ゴウ</t>
    </rPh>
    <phoneticPr fontId="1"/>
  </si>
  <si>
    <t>委-</t>
    <rPh sb="0" eb="1">
      <t>イ</t>
    </rPh>
    <phoneticPr fontId="1"/>
  </si>
  <si>
    <t>創業又は
法人設立日</t>
    <rPh sb="0" eb="2">
      <t>ソウギョウ</t>
    </rPh>
    <rPh sb="2" eb="3">
      <t>マタ</t>
    </rPh>
    <rPh sb="5" eb="7">
      <t>ホウジン</t>
    </rPh>
    <rPh sb="7" eb="9">
      <t>セツリツ</t>
    </rPh>
    <rPh sb="9" eb="10">
      <t>ヒ</t>
    </rPh>
    <phoneticPr fontId="29"/>
  </si>
  <si>
    <t>事業内容</t>
    <rPh sb="0" eb="2">
      <t>ジギョウ</t>
    </rPh>
    <rPh sb="2" eb="4">
      <t>ナイヨウ</t>
    </rPh>
    <phoneticPr fontId="29"/>
  </si>
  <si>
    <t>契約期間</t>
    <rPh sb="0" eb="2">
      <t>ケイヤク</t>
    </rPh>
    <rPh sb="2" eb="4">
      <t>キカン</t>
    </rPh>
    <phoneticPr fontId="29"/>
  </si>
  <si>
    <t>～</t>
    <phoneticPr fontId="29"/>
  </si>
  <si>
    <t>委託・外注内容</t>
    <rPh sb="0" eb="2">
      <t>イタク</t>
    </rPh>
    <rPh sb="3" eb="5">
      <t>ガイチュウ</t>
    </rPh>
    <rPh sb="5" eb="7">
      <t>ナイヨウ</t>
    </rPh>
    <phoneticPr fontId="29"/>
  </si>
  <si>
    <t>納品予定物</t>
    <rPh sb="0" eb="2">
      <t>ノウヒン</t>
    </rPh>
    <rPh sb="2" eb="4">
      <t>ヨテイ</t>
    </rPh>
    <rPh sb="4" eb="5">
      <t>ブツ</t>
    </rPh>
    <phoneticPr fontId="29"/>
  </si>
  <si>
    <t>選定理由</t>
    <rPh sb="0" eb="2">
      <t>センテイ</t>
    </rPh>
    <rPh sb="2" eb="4">
      <t>リユウ</t>
    </rPh>
    <phoneticPr fontId="29"/>
  </si>
  <si>
    <t>(4) 専門家指導費</t>
    <rPh sb="4" eb="7">
      <t>センモンカ</t>
    </rPh>
    <rPh sb="7" eb="9">
      <t>シドウ</t>
    </rPh>
    <rPh sb="9" eb="10">
      <t>ヒ</t>
    </rPh>
    <phoneticPr fontId="29"/>
  </si>
  <si>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</si>
  <si>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</si>
  <si>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</si>
  <si>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</si>
  <si>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</si>
  <si>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29"/>
  </si>
  <si>
    <t>＜専門家指導の計画書＞</t>
    <rPh sb="1" eb="4">
      <t>センモンカ</t>
    </rPh>
    <rPh sb="4" eb="6">
      <t>シドウ</t>
    </rPh>
    <phoneticPr fontId="29"/>
  </si>
  <si>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29"/>
  </si>
  <si>
    <t>専-</t>
    <rPh sb="0" eb="1">
      <t>セン</t>
    </rPh>
    <phoneticPr fontId="1"/>
  </si>
  <si>
    <t>専 門 家 氏 名</t>
    <rPh sb="0" eb="1">
      <t>セン</t>
    </rPh>
    <rPh sb="2" eb="3">
      <t>モン</t>
    </rPh>
    <rPh sb="4" eb="5">
      <t>イエ</t>
    </rPh>
    <rPh sb="6" eb="7">
      <t>シ</t>
    </rPh>
    <rPh sb="8" eb="9">
      <t>メイ</t>
    </rPh>
    <phoneticPr fontId="29"/>
  </si>
  <si>
    <t>住　　所</t>
    <rPh sb="0" eb="1">
      <t>ジュウ</t>
    </rPh>
    <rPh sb="3" eb="4">
      <t>ショ</t>
    </rPh>
    <phoneticPr fontId="29"/>
  </si>
  <si>
    <t>経歴・実績</t>
    <rPh sb="0" eb="2">
      <t>ケイレキ</t>
    </rPh>
    <rPh sb="3" eb="5">
      <t>ジッセキ</t>
    </rPh>
    <phoneticPr fontId="29"/>
  </si>
  <si>
    <t>指導内容</t>
    <rPh sb="0" eb="2">
      <t>シドウ</t>
    </rPh>
    <rPh sb="2" eb="4">
      <t>ナイヨウ</t>
    </rPh>
    <phoneticPr fontId="29"/>
  </si>
  <si>
    <t>(5) 賃借費</t>
    <rPh sb="4" eb="6">
      <t>チンシャク</t>
    </rPh>
    <phoneticPr fontId="29"/>
  </si>
  <si>
    <t>賃借物
（場所・延床面積）</t>
    <rPh sb="0" eb="2">
      <t>チンシャク</t>
    </rPh>
    <rPh sb="2" eb="3">
      <t>ブツ</t>
    </rPh>
    <rPh sb="5" eb="7">
      <t>バショ</t>
    </rPh>
    <rPh sb="8" eb="10">
      <t>ノベユカ</t>
    </rPh>
    <rPh sb="10" eb="12">
      <t>メンセキ</t>
    </rPh>
    <phoneticPr fontId="29"/>
  </si>
  <si>
    <t>使用目的・用途</t>
    <rPh sb="0" eb="2">
      <t>シヨウ</t>
    </rPh>
    <rPh sb="2" eb="4">
      <t>モクテキ</t>
    </rPh>
    <rPh sb="5" eb="7">
      <t>ヨウト</t>
    </rPh>
    <phoneticPr fontId="29"/>
  </si>
  <si>
    <t>月数
(A)</t>
    <rPh sb="0" eb="2">
      <t>ツキスウ</t>
    </rPh>
    <phoneticPr fontId="29"/>
  </si>
  <si>
    <t>月額賃料(B)
（税抜）</t>
    <rPh sb="0" eb="2">
      <t>ゲツガク</t>
    </rPh>
    <rPh sb="2" eb="4">
      <t>チンリョウ</t>
    </rPh>
    <phoneticPr fontId="29"/>
  </si>
  <si>
    <t>契約予定先</t>
    <rPh sb="0" eb="2">
      <t>ケイヤク</t>
    </rPh>
    <rPh sb="2" eb="4">
      <t>ヨテイ</t>
    </rPh>
    <rPh sb="4" eb="5">
      <t>サキ</t>
    </rPh>
    <phoneticPr fontId="29"/>
  </si>
  <si>
    <t>(6) 産業財産権出願・導入費</t>
    <rPh sb="4" eb="6">
      <t>サンギョウ</t>
    </rPh>
    <rPh sb="6" eb="9">
      <t>ザイサンケン</t>
    </rPh>
    <rPh sb="9" eb="11">
      <t>シュツガン</t>
    </rPh>
    <rPh sb="12" eb="14">
      <t>ドウニュウ</t>
    </rPh>
    <rPh sb="14" eb="15">
      <t>ヒ</t>
    </rPh>
    <phoneticPr fontId="29"/>
  </si>
  <si>
    <t>産業財産権の名称</t>
    <rPh sb="0" eb="2">
      <t>サンギョウ</t>
    </rPh>
    <rPh sb="2" eb="5">
      <t>ザイサンケン</t>
    </rPh>
    <rPh sb="6" eb="8">
      <t>メイショウ</t>
    </rPh>
    <phoneticPr fontId="29"/>
  </si>
  <si>
    <t>内容</t>
    <rPh sb="0" eb="2">
      <t>ナイヨウ</t>
    </rPh>
    <phoneticPr fontId="29"/>
  </si>
  <si>
    <t>数量
(A)</t>
    <rPh sb="0" eb="2">
      <t>スウリョウ</t>
    </rPh>
    <phoneticPr fontId="29"/>
  </si>
  <si>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29"/>
  </si>
  <si>
    <t>(7) 直接人件費</t>
    <rPh sb="4" eb="6">
      <t>チョクセツ</t>
    </rPh>
    <rPh sb="6" eb="9">
      <t>ジンケンヒ</t>
    </rPh>
    <phoneticPr fontId="29"/>
  </si>
  <si>
    <t>直接開発に係る人件費のみ対象となります。
広告作成、展示会出展、イベント開催に付随する人件費は対象外です。</t>
    <phoneticPr fontId="1"/>
  </si>
  <si>
    <t>従事者氏名</t>
    <rPh sb="0" eb="3">
      <t>ジュウジシャ</t>
    </rPh>
    <rPh sb="3" eb="5">
      <t>シメイ</t>
    </rPh>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</si>
  <si>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</si>
  <si>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</si>
  <si>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</si>
  <si>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</si>
  <si>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</si>
  <si>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29"/>
  </si>
  <si>
    <t>(8) 広告費</t>
    <rPh sb="4" eb="7">
      <t>コウコクヒ</t>
    </rPh>
    <phoneticPr fontId="29"/>
  </si>
  <si>
    <t>種　別</t>
    <rPh sb="0" eb="1">
      <t>シュ</t>
    </rPh>
    <rPh sb="2" eb="3">
      <t>ベツ</t>
    </rPh>
    <phoneticPr fontId="29"/>
  </si>
  <si>
    <t>作成目的・内容</t>
    <rPh sb="0" eb="2">
      <t>サクセイ</t>
    </rPh>
    <rPh sb="2" eb="4">
      <t>モクテキ</t>
    </rPh>
    <rPh sb="5" eb="7">
      <t>ナイヨウ</t>
    </rPh>
    <phoneticPr fontId="29"/>
  </si>
  <si>
    <t>掲載媒体又は支払予定先</t>
    <rPh sb="0" eb="2">
      <t>ケイサイ</t>
    </rPh>
    <rPh sb="2" eb="4">
      <t>バイタイ</t>
    </rPh>
    <rPh sb="4" eb="5">
      <t>マタ</t>
    </rPh>
    <rPh sb="6" eb="8">
      <t>シハライ</t>
    </rPh>
    <rPh sb="8" eb="10">
      <t>ヨテイ</t>
    </rPh>
    <rPh sb="10" eb="11">
      <t>サキ</t>
    </rPh>
    <phoneticPr fontId="29"/>
  </si>
  <si>
    <t>(9) 展示会等参加費</t>
    <rPh sb="4" eb="7">
      <t>テンジカイ</t>
    </rPh>
    <rPh sb="7" eb="8">
      <t>ナド</t>
    </rPh>
    <rPh sb="8" eb="11">
      <t>サンカヒ</t>
    </rPh>
    <phoneticPr fontId="29"/>
  </si>
  <si>
    <t>展示会名称</t>
    <rPh sb="0" eb="3">
      <t>テンジカイ</t>
    </rPh>
    <rPh sb="3" eb="5">
      <t>メイショウ</t>
    </rPh>
    <phoneticPr fontId="29"/>
  </si>
  <si>
    <t>会　場</t>
    <rPh sb="0" eb="1">
      <t>カイ</t>
    </rPh>
    <rPh sb="2" eb="3">
      <t>バ</t>
    </rPh>
    <phoneticPr fontId="29"/>
  </si>
  <si>
    <t>開催期間</t>
    <rPh sb="0" eb="2">
      <t>カイサイ</t>
    </rPh>
    <rPh sb="2" eb="4">
      <t>キカン</t>
    </rPh>
    <phoneticPr fontId="29"/>
  </si>
  <si>
    <t>支払予定先</t>
    <rPh sb="0" eb="2">
      <t>シハライ</t>
    </rPh>
    <rPh sb="2" eb="4">
      <t>ヨテイ</t>
    </rPh>
    <rPh sb="4" eb="5">
      <t>サキ</t>
    </rPh>
    <phoneticPr fontId="29"/>
  </si>
  <si>
    <t>(10) イベント開催費</t>
    <rPh sb="9" eb="11">
      <t>カイサイ</t>
    </rPh>
    <rPh sb="11" eb="12">
      <t>ヒ</t>
    </rPh>
    <phoneticPr fontId="29"/>
  </si>
  <si>
    <t>イベント名称</t>
    <rPh sb="4" eb="6">
      <t>メイショウ</t>
    </rPh>
    <phoneticPr fontId="29"/>
  </si>
  <si>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</si>
  <si>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85"/>
  </si>
  <si>
    <t>表が足りない場合は、枠を追加せず、本ページを複製してください。</t>
    <rPh sb="2" eb="3">
      <t>タ</t>
    </rPh>
    <rPh sb="6" eb="8">
      <t>バアイ</t>
    </rPh>
    <rPh sb="10" eb="11">
      <t>ワク</t>
    </rPh>
    <rPh sb="12" eb="14">
      <t>ツイカ</t>
    </rPh>
    <rPh sb="17" eb="18">
      <t>ホン</t>
    </rPh>
    <rPh sb="22" eb="24">
      <t>フクセイ</t>
    </rPh>
    <phoneticPr fontId="85"/>
  </si>
  <si>
    <t>番号・イベント名</t>
    <rPh sb="0" eb="2">
      <t>バンゴウ</t>
    </rPh>
    <rPh sb="7" eb="8">
      <t>メイ</t>
    </rPh>
    <phoneticPr fontId="29"/>
  </si>
  <si>
    <t>番号</t>
    <rPh sb="0" eb="2">
      <t>バンゴウ</t>
    </rPh>
    <phoneticPr fontId="85"/>
  </si>
  <si>
    <t>イ-</t>
    <phoneticPr fontId="85"/>
  </si>
  <si>
    <t>イベント名</t>
    <rPh sb="4" eb="5">
      <t>メイ</t>
    </rPh>
    <phoneticPr fontId="85"/>
  </si>
  <si>
    <t>イベント内容</t>
    <rPh sb="4" eb="6">
      <t>ナイヨウ</t>
    </rPh>
    <phoneticPr fontId="85"/>
  </si>
  <si>
    <t>対象及び集客予定数</t>
    <rPh sb="0" eb="2">
      <t>タイショウ</t>
    </rPh>
    <rPh sb="2" eb="3">
      <t>オヨ</t>
    </rPh>
    <rPh sb="4" eb="6">
      <t>シュウキャク</t>
    </rPh>
    <rPh sb="6" eb="9">
      <t>ヨテイスウ</t>
    </rPh>
    <phoneticPr fontId="85"/>
  </si>
  <si>
    <t>開　催　場　所</t>
    <rPh sb="0" eb="1">
      <t>カイ</t>
    </rPh>
    <rPh sb="2" eb="3">
      <t>サイ</t>
    </rPh>
    <rPh sb="4" eb="5">
      <t>バ</t>
    </rPh>
    <rPh sb="6" eb="7">
      <t>ショ</t>
    </rPh>
    <phoneticPr fontId="29"/>
  </si>
  <si>
    <t>会場名</t>
    <rPh sb="0" eb="2">
      <t>カイジョウ</t>
    </rPh>
    <rPh sb="2" eb="3">
      <t>メイ</t>
    </rPh>
    <phoneticPr fontId="29"/>
  </si>
  <si>
    <t>所在地</t>
    <rPh sb="0" eb="3">
      <t>ショザイチ</t>
    </rPh>
    <phoneticPr fontId="29"/>
  </si>
  <si>
    <t>開催予定時期　</t>
    <rPh sb="0" eb="1">
      <t>カイ</t>
    </rPh>
    <rPh sb="1" eb="2">
      <t>サイ</t>
    </rPh>
    <rPh sb="2" eb="3">
      <t>ヨ</t>
    </rPh>
    <rPh sb="3" eb="4">
      <t>サダム</t>
    </rPh>
    <rPh sb="4" eb="5">
      <t>トキ</t>
    </rPh>
    <rPh sb="5" eb="6">
      <t>キ</t>
    </rPh>
    <phoneticPr fontId="29"/>
  </si>
  <si>
    <t>頃</t>
    <rPh sb="0" eb="1">
      <t>コロ</t>
    </rPh>
    <phoneticPr fontId="29"/>
  </si>
  <si>
    <t>開催経費総額</t>
    <rPh sb="0" eb="2">
      <t>カイサイ</t>
    </rPh>
    <rPh sb="2" eb="4">
      <t>ケイヒ</t>
    </rPh>
    <rPh sb="4" eb="6">
      <t>ソウガク</t>
    </rPh>
    <phoneticPr fontId="29"/>
  </si>
  <si>
    <t>計</t>
    <rPh sb="0" eb="1">
      <t>ケイ</t>
    </rPh>
    <phoneticPr fontId="85"/>
  </si>
  <si>
    <t>（税抜）</t>
    <rPh sb="1" eb="3">
      <t>ゼイヌキ</t>
    </rPh>
    <phoneticPr fontId="85"/>
  </si>
  <si>
    <t>（　内　　訳　）</t>
    <rPh sb="2" eb="3">
      <t>ナイ</t>
    </rPh>
    <rPh sb="5" eb="6">
      <t>ヤク</t>
    </rPh>
    <phoneticPr fontId="85"/>
  </si>
  <si>
    <t>会場借上費用</t>
  </si>
  <si>
    <t>円</t>
    <rPh sb="0" eb="1">
      <t>エン</t>
    </rPh>
    <phoneticPr fontId="85"/>
  </si>
  <si>
    <t>資材費</t>
    <rPh sb="0" eb="2">
      <t>シザイ</t>
    </rPh>
    <rPh sb="2" eb="3">
      <t>ヒ</t>
    </rPh>
    <phoneticPr fontId="85"/>
  </si>
  <si>
    <t>輸送費</t>
    <rPh sb="0" eb="3">
      <t>ユソウヒ</t>
    </rPh>
    <phoneticPr fontId="85"/>
  </si>
  <si>
    <t>通訳費</t>
    <rPh sb="0" eb="2">
      <t>ツウヤク</t>
    </rPh>
    <rPh sb="2" eb="3">
      <t>ヒ</t>
    </rPh>
    <phoneticPr fontId="85"/>
  </si>
  <si>
    <t>本開発のために
このイベントを実施する必要性</t>
    <rPh sb="0" eb="1">
      <t>ホン</t>
    </rPh>
    <rPh sb="1" eb="3">
      <t>カイハツ</t>
    </rPh>
    <rPh sb="15" eb="17">
      <t>ジッシ</t>
    </rPh>
    <rPh sb="19" eb="22">
      <t>ヒツヨウセイ</t>
    </rPh>
    <phoneticPr fontId="29"/>
  </si>
  <si>
    <t>(11) その他助成対象外経費</t>
    <rPh sb="7" eb="8">
      <t>タ</t>
    </rPh>
    <rPh sb="8" eb="10">
      <t>ジョセイ</t>
    </rPh>
    <rPh sb="10" eb="12">
      <t>タイショウ</t>
    </rPh>
    <rPh sb="12" eb="13">
      <t>ガイ</t>
    </rPh>
    <rPh sb="13" eb="15">
      <t>ケイヒ</t>
    </rPh>
    <phoneticPr fontId="29"/>
  </si>
  <si>
    <t>経 費 項 目</t>
    <rPh sb="0" eb="1">
      <t>キョウ</t>
    </rPh>
    <rPh sb="2" eb="3">
      <t>ヒ</t>
    </rPh>
    <rPh sb="4" eb="5">
      <t>コウ</t>
    </rPh>
    <rPh sb="6" eb="7">
      <t>メ</t>
    </rPh>
    <phoneticPr fontId="29"/>
  </si>
  <si>
    <t>内　　容</t>
    <rPh sb="0" eb="1">
      <t>ナイ</t>
    </rPh>
    <rPh sb="3" eb="4">
      <t>カタチ</t>
    </rPh>
    <phoneticPr fontId="29"/>
  </si>
  <si>
    <t>積 算 根 拠</t>
    <rPh sb="0" eb="1">
      <t>セキ</t>
    </rPh>
    <rPh sb="2" eb="3">
      <t>サン</t>
    </rPh>
    <rPh sb="4" eb="5">
      <t>ネ</t>
    </rPh>
    <rPh sb="6" eb="7">
      <t>キョ</t>
    </rPh>
    <phoneticPr fontId="29"/>
  </si>
  <si>
    <t>助成事業に
要する経費
（税抜）</t>
    <rPh sb="0" eb="2">
      <t>ジョセイ</t>
    </rPh>
    <rPh sb="2" eb="4">
      <t>ジギョウ</t>
    </rPh>
    <rPh sb="6" eb="7">
      <t>ヨウ</t>
    </rPh>
    <rPh sb="9" eb="11">
      <t>ケイヒ</t>
    </rPh>
    <rPh sb="13" eb="15">
      <t>ゼイヌキ</t>
    </rPh>
    <phoneticPr fontId="29"/>
  </si>
  <si>
    <t>備　　考</t>
    <rPh sb="0" eb="1">
      <t>ソナエ</t>
    </rPh>
    <rPh sb="3" eb="4">
      <t>コウ</t>
    </rPh>
    <phoneticPr fontId="29"/>
  </si>
  <si>
    <t>集計</t>
  </si>
  <si>
    <t>報酬月額（給与等）</t>
    <rPh sb="0" eb="2">
      <t>ホウシュウ</t>
    </rPh>
    <rPh sb="2" eb="4">
      <t>ゲツガク</t>
    </rPh>
    <rPh sb="5" eb="7">
      <t>キュウヨ</t>
    </rPh>
    <rPh sb="7" eb="8">
      <t>ナド</t>
    </rPh>
    <phoneticPr fontId="29"/>
  </si>
  <si>
    <t>人件費単価（時給）</t>
    <rPh sb="0" eb="3">
      <t>ジンケンヒ</t>
    </rPh>
    <rPh sb="3" eb="5">
      <t>タンカ</t>
    </rPh>
    <rPh sb="6" eb="8">
      <t>ジキュウ</t>
    </rPh>
    <phoneticPr fontId="29"/>
  </si>
  <si>
    <t>　　  　～130,000　　未満</t>
  </si>
  <si>
    <t>130,000～138,000</t>
  </si>
  <si>
    <t>138,000～146,000</t>
  </si>
  <si>
    <t>146,000～155,000</t>
  </si>
  <si>
    <t>155,000～165,000</t>
  </si>
  <si>
    <t>165,000～175,000</t>
  </si>
  <si>
    <t>175,000～185,000</t>
  </si>
  <si>
    <t>185,000～195,000</t>
  </si>
  <si>
    <t>195,000～210,000</t>
  </si>
  <si>
    <t>210,000～230,000</t>
  </si>
  <si>
    <t>230,000～250,000</t>
  </si>
  <si>
    <t>250,000～270,000</t>
  </si>
  <si>
    <t>270,000～290,000</t>
  </si>
  <si>
    <t>290,000～310,000</t>
  </si>
  <si>
    <t>310,000～330,000</t>
  </si>
  <si>
    <t>330,000～350,000</t>
  </si>
  <si>
    <t>350,000～370,000</t>
  </si>
  <si>
    <t>370,000～395,000</t>
  </si>
  <si>
    <t>395,000～425,000</t>
  </si>
  <si>
    <t>425,000～455,000</t>
  </si>
  <si>
    <t>455,000～485,000</t>
  </si>
  <si>
    <t>485,000～515,000</t>
  </si>
  <si>
    <t>515,000～545,000</t>
  </si>
  <si>
    <t>545,000～575,000</t>
  </si>
  <si>
    <t>575,000～605,000</t>
  </si>
  <si>
    <t>605,000～</t>
  </si>
  <si>
    <t>(1)　経費区分別内訳（一時支援金等受給者向け・助成率５分の４以内）</t>
    <rPh sb="12" eb="17">
      <t>イチジシエンキン</t>
    </rPh>
    <rPh sb="17" eb="18">
      <t>ナド</t>
    </rPh>
    <rPh sb="18" eb="21">
      <t>ジュキュウシャ</t>
    </rPh>
    <rPh sb="21" eb="22">
      <t>ム</t>
    </rPh>
    <rPh sb="31" eb="33">
      <t>イナイ</t>
    </rPh>
    <phoneticPr fontId="29"/>
  </si>
  <si>
    <r>
      <t>助成金交付申請額は、各経費を</t>
    </r>
    <r>
      <rPr>
        <b/>
        <sz val="12"/>
        <color theme="1"/>
        <rFont val="ＭＳ 明朝"/>
        <family val="1"/>
        <charset val="128"/>
      </rPr>
      <t>合計して1,500万円</t>
    </r>
    <r>
      <rPr>
        <sz val="12"/>
        <color theme="1"/>
        <rFont val="ＭＳ 明朝"/>
        <family val="1"/>
        <charset val="128"/>
      </rPr>
      <t>が上限です。同金額を超える場合は、各経費区分内訳を合計して1,500万円となるようにいずれかの交付申請額を手入力で調整してください。なお、「助成対象経費」の調整は不要です。</t>
    </r>
    <phoneticPr fontId="85"/>
  </si>
  <si>
    <t>　　年　　月　　日</t>
    <rPh sb="2" eb="3">
      <t>ネン</t>
    </rPh>
    <rPh sb="5" eb="6">
      <t>ガツ</t>
    </rPh>
    <rPh sb="8" eb="9">
      <t>ニチ</t>
    </rPh>
    <phoneticPr fontId="1"/>
  </si>
  <si>
    <t>（単位：円）</t>
    <phoneticPr fontId="1"/>
  </si>
  <si>
    <t>(1)　経費区分別内訳（助成率２分の１以内）</t>
    <rPh sb="12" eb="15">
      <t>ジョセイリツ</t>
    </rPh>
    <rPh sb="16" eb="17">
      <t>ブン</t>
    </rPh>
    <rPh sb="19" eb="21">
      <t>イナイ</t>
    </rPh>
    <phoneticPr fontId="29"/>
  </si>
  <si>
    <r>
      <t>※　各経費において、行が足りない場合はセルを追加してください。その際、自動計算式が崩れる可能性がありますのでご注意ください。
※　ご提出頂くのは緑のシート「資金計画書」+入力した青いシートです。青いシートのうち、記入していないシートは提出不要です。</t>
    </r>
    <r>
      <rPr>
        <b/>
        <u/>
        <sz val="14"/>
        <color theme="1"/>
        <rFont val="ＭＳ Ｐゴシック"/>
        <family val="3"/>
        <charset val="128"/>
        <scheme val="minor"/>
      </rPr>
      <t>資金計画書は、申請区分によって異なるご注意ください（Ⓐ地域資源一般・都市課題、Ⓑ地域資源一時支援金等受給者）</t>
    </r>
    <r>
      <rPr>
        <b/>
        <sz val="14"/>
        <color theme="1"/>
        <rFont val="ＭＳ Ｐゴシック"/>
        <family val="3"/>
        <charset val="128"/>
        <scheme val="minor"/>
      </rPr>
      <t>。</t>
    </r>
    <rPh sb="2" eb="5">
      <t>カクケイヒ</t>
    </rPh>
    <rPh sb="10" eb="11">
      <t>ギョウ</t>
    </rPh>
    <rPh sb="12" eb="13">
      <t>タ</t>
    </rPh>
    <rPh sb="16" eb="18">
      <t>バアイ</t>
    </rPh>
    <rPh sb="22" eb="24">
      <t>ツイカ</t>
    </rPh>
    <rPh sb="33" eb="34">
      <t>サイ</t>
    </rPh>
    <rPh sb="35" eb="37">
      <t>ジドウ</t>
    </rPh>
    <rPh sb="37" eb="39">
      <t>ケイサン</t>
    </rPh>
    <rPh sb="39" eb="40">
      <t>シキ</t>
    </rPh>
    <rPh sb="41" eb="42">
      <t>クズ</t>
    </rPh>
    <rPh sb="44" eb="46">
      <t>カノウ</t>
    </rPh>
    <rPh sb="46" eb="47">
      <t>セイ</t>
    </rPh>
    <rPh sb="55" eb="57">
      <t>チュウイ</t>
    </rPh>
    <rPh sb="67" eb="69">
      <t>テイシュツ</t>
    </rPh>
    <rPh sb="69" eb="70">
      <t>イタダ</t>
    </rPh>
    <rPh sb="73" eb="74">
      <t>ミドリ</t>
    </rPh>
    <rPh sb="79" eb="81">
      <t>シキン</t>
    </rPh>
    <rPh sb="81" eb="83">
      <t>ケイカク</t>
    </rPh>
    <rPh sb="83" eb="84">
      <t>ショ</t>
    </rPh>
    <rPh sb="86" eb="88">
      <t>ニュウリョク</t>
    </rPh>
    <rPh sb="90" eb="91">
      <t>アオ</t>
    </rPh>
    <rPh sb="125" eb="130">
      <t>シキンケイカクショ</t>
    </rPh>
    <rPh sb="132" eb="136">
      <t>シンセイクブン</t>
    </rPh>
    <rPh sb="140" eb="141">
      <t>コト</t>
    </rPh>
    <rPh sb="144" eb="146">
      <t>チュウイ</t>
    </rPh>
    <phoneticPr fontId="8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</si>
</sst>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DBNum3][$-411]0"/>
    <numFmt numFmtId="177" formatCode="[$-411]ggge&quot;年&quot;m&quot;月&quot;d&quot;日&quot;;@"/>
    <numFmt numFmtId="178" formatCode="#,##0_ "/>
    <numFmt numFmtId="179" formatCode="#,##0_);[Red]\(#,##0\)"/>
    <numFmt numFmtId="180" formatCode="[$-411]ge\.m\.d;@"/>
    <numFmt numFmtId="181" formatCode="&quot;（&quot;@&quot;）&quot;"/>
    <numFmt numFmtId="182" formatCode="[$-F800]dddd\,\ mmmm\ dd\,\ yyyy"/>
    <numFmt numFmtId="183" formatCode="0.0_);[Red]\(0.0\)"/>
    <numFmt numFmtId="184" formatCode="0.0%"/>
    <numFmt numFmtId="185" formatCode="0_);[Red]\(0\)"/>
    <numFmt numFmtId="186" formatCode="#,##0&quot; 円&quot;;\-#,##0&quot; 円&quot;"/>
    <numFmt numFmtId="187" formatCode="#,###"/>
    <numFmt numFmtId="188" formatCode="0_ "/>
    <numFmt numFmtId="189" formatCode="##&quot;年&quot;"/>
    <numFmt numFmtId="190" formatCode="&quot;原&quot;\-General"/>
    <numFmt numFmtId="191" formatCode="&quot;機&quot;\-General"/>
    <numFmt numFmtId="192" formatCode="[&lt;=99999999]####\-####;\(00\)\ ####\-####"/>
    <numFmt numFmtId="193" formatCode="[$-411]ggge&quot;年&quot;m&quot;月&quot;;@"/>
    <numFmt numFmtId="194" formatCode="&quot;委&quot;\-General"/>
    <numFmt numFmtId="195" formatCode="&quot;専&quot;\-General"/>
    <numFmt numFmtId="196" formatCode="&quot;賃&quot;\-General"/>
    <numFmt numFmtId="197" formatCode="&quot;産&quot;\-General"/>
    <numFmt numFmtId="198" formatCode="&quot;人&quot;\-General"/>
    <numFmt numFmtId="199" formatCode="&quot;広&quot;\-General"/>
    <numFmt numFmtId="200" formatCode="&quot;展&quot;\-General"/>
    <numFmt numFmtId="201" formatCode="&quot;イ&quot;\-General"/>
    <numFmt numFmtId="202" formatCode="#,##0_ ;[Red]\-#,##0\ "/>
  </numFmts>
  <fonts count="123"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5"/>
      <name val="ＭＳ 明朝"/>
      <family val="1"/>
      <charset val="128"/>
    </font>
    <font>
      <sz val="11"/>
      <name val="ＭＳ Ｐゴシック"/>
      <family val="2"/>
      <charset val="128"/>
      <scheme val="minor"/>
    </font>
    <font>
      <b/>
      <sz val="14"/>
      <name val="ＭＳ 明朝"/>
      <family val="1"/>
      <charset val="128"/>
    </font>
    <font>
      <sz val="12"/>
      <name val="ＭＳ 明朝"/>
      <family val="1"/>
      <charset val="128"/>
    </font>
    <font>
      <sz val="8"/>
      <name val="ＭＳ 明朝"/>
      <family val="1"/>
      <charset val="128"/>
    </font>
    <font>
      <sz val="10"/>
      <name val="Century"/>
      <family val="1"/>
    </font>
    <font>
      <sz val="10"/>
      <name val="ＭＳ 明朝"/>
      <family val="1"/>
      <charset val="128"/>
    </font>
    <font>
      <sz val="10"/>
      <name val="ＭＳ Ｐゴシック"/>
      <family val="2"/>
      <charset val="128"/>
      <scheme val="minor"/>
    </font>
    <font>
      <b/>
      <sz val="10"/>
      <name val="ＭＳ 明朝"/>
      <family val="1"/>
      <charset val="128"/>
    </font>
    <font>
      <sz val="8"/>
      <name val="ＭＳ Ｐゴシック"/>
      <family val="2"/>
      <charset val="128"/>
      <scheme val="minor"/>
    </font>
    <font>
      <sz val="11"/>
      <color theme="1"/>
      <name val="ＭＳ Ｐゴシック"/>
      <family val="2"/>
      <charset val="128"/>
      <scheme val="minor"/>
    </font>
    <font>
      <sz val="8"/>
      <name val="ＭＳ Ｐ明朝"/>
      <family val="1"/>
      <charset val="128"/>
    </font>
    <font>
      <b/>
      <sz val="11"/>
      <name val="ＭＳ 明朝"/>
      <family val="1"/>
      <charset val="128"/>
    </font>
    <font>
      <b/>
      <sz val="10"/>
      <color rgb="FF0000FF"/>
      <name val="ＭＳ 明朝"/>
      <family val="1"/>
      <charset val="128"/>
    </font>
    <font>
      <sz val="12"/>
      <color theme="1"/>
      <name val="HG丸ｺﾞｼｯｸM-PRO"/>
      <family val="3"/>
      <charset val="128"/>
    </font>
    <font>
      <b/>
      <sz val="12"/>
      <color rgb="FF0000FF"/>
      <name val="ＭＳ Ｐゴシック"/>
      <family val="3"/>
      <charset val="128"/>
      <scheme val="minor"/>
    </font>
    <font>
      <sz val="11"/>
      <color rgb="FFFF0000"/>
      <name val="ＭＳ 明朝"/>
      <family val="1"/>
      <charset val="128"/>
    </font>
    <font>
      <sz val="11"/>
      <color rgb="FF0000FF"/>
      <name val="HG丸ｺﾞｼｯｸM-PRO"/>
      <family val="3"/>
      <charset val="128"/>
    </font>
    <font>
      <b/>
      <sz val="10"/>
      <color rgb="FF0000FF"/>
      <name val="ＭＳ Ｐゴシック"/>
      <family val="3"/>
      <charset val="128"/>
      <scheme val="minor"/>
    </font>
    <font>
      <sz val="10"/>
      <name val="HG丸ｺﾞｼｯｸM-PRO"/>
      <family val="3"/>
      <charset val="128"/>
    </font>
    <font>
      <sz val="9"/>
      <name val="HG丸ｺﾞｼｯｸM-PRO"/>
      <family val="3"/>
      <charset val="128"/>
    </font>
    <font>
      <sz val="11"/>
      <color theme="1"/>
      <name val="HG丸ｺﾞｼｯｸM-PRO"/>
      <family val="3"/>
      <charset val="128"/>
    </font>
    <font>
      <b/>
      <sz val="11"/>
      <color rgb="FF0000FF"/>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b/>
      <sz val="16"/>
      <color rgb="FFFF0000"/>
      <name val="ＭＳ Ｐゴシック"/>
      <family val="3"/>
      <charset val="128"/>
      <scheme val="minor"/>
    </font>
    <font>
      <sz val="6"/>
      <name val="ＭＳ Ｐゴシック"/>
      <family val="3"/>
      <charset val="128"/>
    </font>
    <font>
      <sz val="12"/>
      <color theme="1"/>
      <name val="ＭＳ Ｐゴシック"/>
      <family val="3"/>
      <charset val="128"/>
      <scheme val="minor"/>
    </font>
    <font>
      <b/>
      <u/>
      <sz val="12"/>
      <color indexed="8"/>
      <name val="ＭＳ Ｐゴシック"/>
      <family val="3"/>
      <charset val="128"/>
    </font>
    <font>
      <b/>
      <u/>
      <sz val="12"/>
      <color rgb="FFFF0000"/>
      <name val="ＭＳ Ｐゴシック"/>
      <family val="3"/>
      <charset val="128"/>
    </font>
    <font>
      <b/>
      <u/>
      <sz val="12"/>
      <color indexed="10"/>
      <name val="ＭＳ Ｐゴシック"/>
      <family val="3"/>
      <charset val="128"/>
    </font>
    <font>
      <b/>
      <sz val="11"/>
      <color indexed="10"/>
      <name val="ＭＳ Ｐゴシック"/>
      <family val="3"/>
      <charset val="128"/>
    </font>
    <font>
      <sz val="11"/>
      <name val="ＭＳ Ｐゴシック"/>
      <family val="3"/>
      <charset val="128"/>
      <scheme val="minor"/>
    </font>
    <font>
      <b/>
      <u/>
      <sz val="11"/>
      <color indexed="8"/>
      <name val="ＭＳ Ｐゴシック"/>
      <family val="3"/>
      <charset val="128"/>
    </font>
    <font>
      <u/>
      <sz val="11"/>
      <color indexed="8"/>
      <name val="ＭＳ Ｐゴシック"/>
      <family val="3"/>
      <charset val="128"/>
    </font>
    <font>
      <sz val="11"/>
      <color indexed="8"/>
      <name val="ＭＳ Ｐゴシック"/>
      <family val="3"/>
      <charset val="128"/>
    </font>
    <font>
      <sz val="11"/>
      <color rgb="FFFF0000"/>
      <name val="ＭＳ Ｐゴシック"/>
      <family val="2"/>
      <charset val="128"/>
      <scheme val="minor"/>
    </font>
    <font>
      <b/>
      <sz val="16"/>
      <name val="ＭＳ 明朝"/>
      <family val="1"/>
      <charset val="128"/>
    </font>
    <font>
      <sz val="11"/>
      <color rgb="FF0000FF"/>
      <name val="ＭＳ 明朝"/>
      <family val="1"/>
      <charset val="128"/>
    </font>
    <font>
      <b/>
      <sz val="11"/>
      <color rgb="FF0000FF"/>
      <name val="HG丸ｺﾞｼｯｸM-PRO"/>
      <family val="3"/>
      <charset val="128"/>
    </font>
    <font>
      <b/>
      <sz val="14"/>
      <color rgb="FF0000FF"/>
      <name val="HG丸ｺﾞｼｯｸM-PRO"/>
      <family val="3"/>
      <charset val="128"/>
    </font>
    <font>
      <sz val="10"/>
      <color theme="1"/>
      <name val="ＭＳ 明朝"/>
      <family val="1"/>
      <charset val="128"/>
    </font>
    <font>
      <u/>
      <sz val="11"/>
      <color theme="10"/>
      <name val="ＭＳ Ｐゴシック"/>
      <family val="3"/>
      <charset val="128"/>
      <scheme val="minor"/>
    </font>
    <font>
      <sz val="10"/>
      <color rgb="FF000000"/>
      <name val="Arial"/>
      <family val="2"/>
    </font>
    <font>
      <sz val="11"/>
      <color theme="1"/>
      <name val="ＭＳ Ｐゴシック"/>
      <family val="2"/>
      <scheme val="minor"/>
    </font>
    <font>
      <b/>
      <sz val="11"/>
      <color theme="1"/>
      <name val="HG丸ｺﾞｼｯｸM-PRO"/>
      <family val="3"/>
      <charset val="128"/>
    </font>
    <font>
      <u/>
      <sz val="11"/>
      <color theme="10"/>
      <name val="ＭＳ Ｐゴシック"/>
      <family val="2"/>
      <charset val="128"/>
      <scheme val="minor"/>
    </font>
    <font>
      <b/>
      <sz val="10"/>
      <color rgb="FFFF0000"/>
      <name val="ＭＳ Ｐゴシック"/>
      <family val="3"/>
      <charset val="128"/>
      <scheme val="minor"/>
    </font>
    <font>
      <b/>
      <sz val="10"/>
      <color theme="1"/>
      <name val="ＭＳ Ｐゴシック"/>
      <family val="3"/>
      <charset val="128"/>
      <scheme val="minor"/>
    </font>
    <font>
      <b/>
      <sz val="10"/>
      <color theme="1"/>
      <name val="ＭＳ 明朝"/>
      <family val="1"/>
      <charset val="128"/>
    </font>
    <font>
      <sz val="11"/>
      <color theme="1"/>
      <name val="ＭＳ 明朝"/>
      <family val="1"/>
      <charset val="128"/>
    </font>
    <font>
      <b/>
      <sz val="10"/>
      <color rgb="FFFF0000"/>
      <name val="ＭＳ 明朝"/>
      <family val="1"/>
      <charset val="128"/>
    </font>
    <font>
      <b/>
      <sz val="10.5"/>
      <name val="ＭＳ 明朝"/>
      <family val="1"/>
      <charset val="128"/>
    </font>
    <font>
      <b/>
      <sz val="12"/>
      <name val="ＭＳ 明朝"/>
      <family val="1"/>
      <charset val="128"/>
    </font>
    <font>
      <b/>
      <u val="double"/>
      <sz val="10.5"/>
      <name val="ＭＳ 明朝"/>
      <family val="1"/>
      <charset val="128"/>
    </font>
    <font>
      <u/>
      <sz val="10.5"/>
      <name val="ＭＳ 明朝"/>
      <family val="1"/>
      <charset val="128"/>
    </font>
    <font>
      <b/>
      <u/>
      <sz val="10.5"/>
      <name val="ＭＳ 明朝"/>
      <family val="1"/>
      <charset val="128"/>
    </font>
    <font>
      <sz val="10.5"/>
      <color theme="1"/>
      <name val="ＭＳ 明朝"/>
      <family val="1"/>
      <charset val="128"/>
    </font>
    <font>
      <b/>
      <sz val="10.5"/>
      <color rgb="FFFF0000"/>
      <name val="ＭＳ 明朝"/>
      <family val="1"/>
      <charset val="128"/>
    </font>
    <font>
      <b/>
      <u/>
      <sz val="10"/>
      <color rgb="FFFF0000"/>
      <name val="ＭＳ 明朝"/>
      <family val="1"/>
      <charset val="128"/>
    </font>
    <font>
      <sz val="10.5"/>
      <color rgb="FFFF0000"/>
      <name val="ＭＳ 明朝"/>
      <family val="1"/>
      <charset val="128"/>
    </font>
    <font>
      <sz val="8"/>
      <color theme="1"/>
      <name val="ＭＳ Ｐ明朝"/>
      <family val="1"/>
      <charset val="128"/>
    </font>
    <font>
      <sz val="10"/>
      <color theme="1"/>
      <name val="ＭＳ Ｐゴシック"/>
      <family val="2"/>
      <charset val="128"/>
      <scheme val="minor"/>
    </font>
    <font>
      <sz val="8"/>
      <color theme="1"/>
      <name val="ＭＳ 明朝"/>
      <family val="1"/>
      <charset val="128"/>
    </font>
    <font>
      <sz val="8"/>
      <color theme="1"/>
      <name val="ＭＳ Ｐゴシック"/>
      <family val="2"/>
      <charset val="128"/>
      <scheme val="minor"/>
    </font>
    <font>
      <sz val="14"/>
      <color theme="1"/>
      <name val="ＭＳ 明朝"/>
      <family val="1"/>
      <charset val="128"/>
    </font>
    <font>
      <sz val="10"/>
      <color theme="1"/>
      <name val="ＭＳ Ｐゴシック"/>
      <family val="3"/>
      <charset val="128"/>
      <scheme val="minor"/>
    </font>
    <font>
      <u/>
      <sz val="11"/>
      <color theme="1"/>
      <name val="ＭＳ Ｐゴシック"/>
      <family val="2"/>
      <charset val="128"/>
      <scheme val="minor"/>
    </font>
    <font>
      <sz val="10"/>
      <color theme="1"/>
      <name val="ＭＳ Ｐ明朝"/>
      <family val="1"/>
      <charset val="128"/>
    </font>
    <font>
      <sz val="12"/>
      <color theme="1"/>
      <name val="ＭＳ Ｐ明朝"/>
      <family val="1"/>
      <charset val="128"/>
    </font>
    <font>
      <sz val="9"/>
      <color theme="1"/>
      <name val="ＭＳ 明朝"/>
      <family val="1"/>
      <charset val="128"/>
    </font>
    <font>
      <sz val="10"/>
      <color rgb="FFFF0000"/>
      <name val="ＭＳ 明朝"/>
      <family val="1"/>
      <charset val="128"/>
    </font>
    <font>
      <b/>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u/>
      <sz val="10.8"/>
      <color theme="10"/>
      <name val="ＭＳ Ｐゴシック"/>
      <family val="3"/>
      <charset val="128"/>
    </font>
    <font>
      <b/>
      <sz val="14"/>
      <color rgb="FFFF0000"/>
      <name val="ＭＳ Ｐゴシック"/>
      <family val="3"/>
      <charset val="128"/>
      <scheme val="minor"/>
    </font>
    <font>
      <sz val="10.5"/>
      <name val="ＭＳ Ｐゴシック"/>
      <family val="3"/>
      <charset val="128"/>
      <scheme val="minor"/>
    </font>
    <font>
      <b/>
      <sz val="12"/>
      <color theme="1"/>
      <name val="ＭＳ Ｐゴシック"/>
      <family val="3"/>
      <charset val="128"/>
      <scheme val="minor"/>
    </font>
    <font>
      <b/>
      <sz val="11"/>
      <color rgb="FFFF0000"/>
      <name val="ＭＳ 明朝"/>
      <family val="1"/>
      <charset val="128"/>
    </font>
    <font>
      <sz val="6"/>
      <name val="ＭＳ Ｐゴシック"/>
      <family val="3"/>
      <charset val="128"/>
      <scheme val="minor"/>
    </font>
    <font>
      <u/>
      <sz val="11"/>
      <color theme="1"/>
      <name val="ＭＳ Ｐゴシック"/>
      <family val="3"/>
      <charset val="128"/>
      <scheme val="minor"/>
    </font>
    <font>
      <b/>
      <u/>
      <sz val="14"/>
      <color theme="1"/>
      <name val="ＭＳ Ｐゴシック"/>
      <family val="3"/>
      <charset val="128"/>
      <scheme val="minor"/>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2"/>
      <name val="ＭＳ ゴシック"/>
      <family val="3"/>
      <charset val="128"/>
    </font>
    <font>
      <sz val="10.5"/>
      <color theme="1"/>
      <name val="ＭＳ ゴシック"/>
      <family val="3"/>
      <charset val="128"/>
    </font>
    <font>
      <sz val="11"/>
      <name val="ＭＳ ゴシック"/>
      <family val="3"/>
      <charset val="128"/>
    </font>
    <font>
      <b/>
      <sz val="11"/>
      <color theme="1"/>
      <name val="ＭＳ ゴシック"/>
      <family val="3"/>
      <charset val="128"/>
    </font>
    <font>
      <sz val="10.5"/>
      <color theme="1"/>
      <name val="HGPｺﾞｼｯｸE"/>
      <family val="3"/>
      <charset val="128"/>
    </font>
    <font>
      <b/>
      <sz val="12"/>
      <color theme="1"/>
      <name val="HGPｺﾞｼｯｸE"/>
      <family val="3"/>
      <charset val="128"/>
    </font>
    <font>
      <sz val="7"/>
      <color rgb="FFFF0000"/>
      <name val="HGPｺﾞｼｯｸE"/>
      <family val="3"/>
      <charset val="128"/>
    </font>
    <font>
      <sz val="10"/>
      <color theme="1"/>
      <name val="ＭＳ ゴシック"/>
      <family val="3"/>
      <charset val="128"/>
    </font>
    <font>
      <sz val="10.5"/>
      <color rgb="FFFF0000"/>
      <name val="ＭＳ Ｐゴシック"/>
      <family val="3"/>
      <charset val="128"/>
      <scheme val="minor"/>
    </font>
    <font>
      <b/>
      <sz val="12"/>
      <name val="HGPｺﾞｼｯｸE"/>
      <family val="3"/>
      <charset val="128"/>
    </font>
    <font>
      <sz val="10.5"/>
      <color rgb="FFFF0000"/>
      <name val="HGPｺﾞｼｯｸE"/>
      <family val="3"/>
      <charset val="128"/>
    </font>
    <font>
      <b/>
      <sz val="6"/>
      <color rgb="FFFF0000"/>
      <name val="ＭＳ 明朝"/>
      <family val="1"/>
      <charset val="128"/>
    </font>
    <font>
      <sz val="12"/>
      <color theme="1"/>
      <name val="ＭＳ 明朝"/>
      <family val="1"/>
      <charset val="128"/>
    </font>
    <font>
      <b/>
      <sz val="12"/>
      <color theme="1"/>
      <name val="ＭＳ 明朝"/>
      <family val="1"/>
      <charset val="128"/>
    </font>
    <font>
      <b/>
      <sz val="12"/>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
      <sz val="10"/>
      <color theme="0"/>
      <name val="ＭＳ ゴシック"/>
      <family val="3"/>
      <charset val="128"/>
    </font>
    <font>
      <b/>
      <sz val="10"/>
      <color rgb="FFFF0000"/>
      <name val="ＭＳ ゴシック"/>
      <family val="3"/>
      <charset val="128"/>
    </font>
    <font>
      <b/>
      <u/>
      <sz val="12"/>
      <color theme="1"/>
      <name val="ＭＳ 明朝"/>
      <family val="1"/>
      <charset val="128"/>
    </font>
    <font>
      <strike/>
      <sz val="10"/>
      <color rgb="FFFF0000"/>
      <name val="ＭＳ ゴシック"/>
      <family val="3"/>
      <charset val="128"/>
    </font>
    <font>
      <strike/>
      <sz val="11"/>
      <color rgb="FFFF0000"/>
      <name val="ＭＳ ゴシック"/>
      <family val="3"/>
      <charset val="128"/>
    </font>
    <font>
      <sz val="11"/>
      <color theme="1"/>
      <name val="ＭＳ Ｐゴシック"/>
      <family val="3"/>
      <charset val="128"/>
    </font>
    <font>
      <b/>
      <sz val="10"/>
      <color theme="1"/>
      <name val="ＭＳ ゴシック"/>
      <family val="3"/>
      <charset val="128"/>
    </font>
    <font>
      <sz val="10.5"/>
      <color theme="1"/>
      <name val="ＭＳ Ｐゴシック"/>
      <family val="3"/>
      <charset val="128"/>
      <scheme val="minor"/>
    </font>
    <font>
      <strike/>
      <sz val="10.5"/>
      <color rgb="FFFF0000"/>
      <name val="ＭＳ Ｐゴシック"/>
      <family val="3"/>
      <charset val="128"/>
      <scheme val="minor"/>
    </font>
    <font>
      <b/>
      <sz val="10.5"/>
      <color theme="1"/>
      <name val="ＭＳ ゴシック"/>
      <family val="3"/>
      <charset val="128"/>
    </font>
    <font>
      <sz val="10.5"/>
      <color rgb="FFFF0000"/>
      <name val="ＭＳ ゴシック"/>
      <family val="3"/>
      <charset val="128"/>
    </font>
    <font>
      <sz val="12"/>
      <name val="ＭＳ Ｐゴシック"/>
      <family val="3"/>
      <charset val="128"/>
    </font>
    <font>
      <sz val="10"/>
      <name val="ＭＳ Ｐゴシック"/>
      <family val="3"/>
      <charset val="128"/>
    </font>
    <font>
      <sz val="10.5"/>
      <name val="ＭＳ 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D9D9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20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hair">
        <color indexed="64"/>
      </left>
      <right style="thin">
        <color indexed="64"/>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dotted">
        <color indexed="64"/>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dotted">
        <color indexed="64"/>
      </top>
      <bottom style="thin">
        <color theme="0" tint="-0.34998626667073579"/>
      </bottom>
      <diagonal/>
    </border>
    <border>
      <left/>
      <right style="thin">
        <color indexed="64"/>
      </right>
      <top style="dotted">
        <color indexed="64"/>
      </top>
      <bottom style="thin">
        <color theme="0" tint="-0.34998626667073579"/>
      </bottom>
      <diagonal/>
    </border>
    <border>
      <left/>
      <right/>
      <top style="thin">
        <color theme="0" tint="-0.34998626667073579"/>
      </top>
      <bottom style="thin">
        <color indexed="64"/>
      </bottom>
      <diagonal/>
    </border>
    <border>
      <left/>
      <right style="hair">
        <color indexed="64"/>
      </right>
      <top style="dotted">
        <color indexed="64"/>
      </top>
      <bottom style="thin">
        <color theme="0" tint="-0.34998626667073579"/>
      </bottom>
      <diagonal/>
    </border>
    <border>
      <left/>
      <right style="hair">
        <color indexed="64"/>
      </right>
      <top/>
      <bottom style="thin">
        <color indexed="64"/>
      </bottom>
      <diagonal/>
    </border>
    <border>
      <left style="thin">
        <color indexed="64"/>
      </left>
      <right style="thin">
        <color theme="0" tint="-0.34998626667073579"/>
      </right>
      <top style="thin">
        <color indexed="64"/>
      </top>
      <bottom/>
      <diagonal/>
    </border>
    <border>
      <left style="thin">
        <color indexed="64"/>
      </left>
      <right style="thin">
        <color theme="0" tint="-0.34998626667073579"/>
      </right>
      <top/>
      <bottom/>
      <diagonal/>
    </border>
    <border>
      <left style="thin">
        <color indexed="64"/>
      </left>
      <right style="thin">
        <color theme="0" tint="-0.34998626667073579"/>
      </right>
      <top/>
      <bottom style="thin">
        <color indexed="64"/>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indexed="64"/>
      </top>
      <bottom style="thin">
        <color indexed="64"/>
      </bottom>
      <diagonal/>
    </border>
    <border>
      <left/>
      <right style="hair">
        <color indexed="64"/>
      </right>
      <top/>
      <bottom style="thin">
        <color theme="0" tint="-0.34998626667073579"/>
      </bottom>
      <diagonal/>
    </border>
    <border>
      <left style="thin">
        <color theme="0" tint="-0.34998626667073579"/>
      </left>
      <right/>
      <top style="thin">
        <color indexed="64"/>
      </top>
      <bottom style="thin">
        <color theme="0" tint="-0.34998626667073579"/>
      </bottom>
      <diagonal/>
    </border>
    <border>
      <left/>
      <right style="hair">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top style="thin">
        <color indexed="64"/>
      </top>
      <bottom style="thin">
        <color indexed="64"/>
      </bottom>
      <diagonal/>
    </border>
    <border>
      <left style="thin">
        <color theme="0" tint="-0.34998626667073579"/>
      </left>
      <right/>
      <top style="thin">
        <color theme="0" tint="-0.34998626667073579"/>
      </top>
      <bottom style="thin">
        <color indexed="64"/>
      </bottom>
      <diagonal/>
    </border>
    <border>
      <left style="hair">
        <color indexed="64"/>
      </left>
      <right/>
      <top style="thin">
        <color indexed="64"/>
      </top>
      <bottom style="dotted">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auto="1"/>
      </top>
      <bottom style="thin">
        <color auto="1"/>
      </bottom>
      <diagonal/>
    </border>
    <border>
      <left/>
      <right style="thin">
        <color theme="0" tint="-0.34998626667073579"/>
      </right>
      <top/>
      <bottom style="thin">
        <color auto="1"/>
      </bottom>
      <diagonal/>
    </border>
    <border>
      <left style="thin">
        <color indexed="64"/>
      </left>
      <right/>
      <top style="thin">
        <color indexed="64"/>
      </top>
      <bottom style="dotted">
        <color indexed="64"/>
      </bottom>
      <diagonal/>
    </border>
    <border>
      <left/>
      <right style="thin">
        <color theme="0" tint="-0.34998626667073579"/>
      </right>
      <top style="thin">
        <color indexed="64"/>
      </top>
      <bottom style="dotted">
        <color indexed="64"/>
      </bottom>
      <diagonal/>
    </border>
    <border>
      <left style="thin">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bottom style="thin">
        <color auto="1"/>
      </bottom>
      <diagonal/>
    </border>
    <border>
      <left style="thin">
        <color theme="0" tint="-0.34998626667073579"/>
      </left>
      <right/>
      <top/>
      <bottom style="thin">
        <color auto="1"/>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auto="1"/>
      </right>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style="hair">
        <color indexed="64"/>
      </bottom>
      <diagonal/>
    </border>
    <border>
      <left style="thin">
        <color theme="0" tint="-0.34998626667073579"/>
      </left>
      <right style="thin">
        <color auto="1"/>
      </right>
      <top/>
      <bottom style="thin">
        <color auto="1"/>
      </bottom>
      <diagonal/>
    </border>
    <border>
      <left style="thin">
        <color theme="0" tint="-0.34998626667073579"/>
      </left>
      <right style="thin">
        <color theme="0" tint="-0.34998626667073579"/>
      </right>
      <top style="thin">
        <color auto="1"/>
      </top>
      <bottom style="thin">
        <color indexed="64"/>
      </bottom>
      <diagonal/>
    </border>
    <border>
      <left style="thin">
        <color theme="0" tint="-0.34998626667073579"/>
      </left>
      <right/>
      <top/>
      <bottom style="thin">
        <color theme="0" tint="-0.34998626667073579"/>
      </bottom>
      <diagonal/>
    </border>
    <border>
      <left style="thin">
        <color theme="0" tint="-0.34998626667073579"/>
      </left>
      <right/>
      <top style="thin">
        <color indexed="64"/>
      </top>
      <bottom/>
      <diagonal/>
    </border>
    <border>
      <left style="thin">
        <color theme="0" tint="-0.34998626667073579"/>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auto="1"/>
      </top>
      <bottom style="hair">
        <color auto="1"/>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style="thin">
        <color theme="0" tint="-0.34998626667073579"/>
      </left>
      <right style="thin">
        <color indexed="64"/>
      </right>
      <top style="thin">
        <color indexed="64"/>
      </top>
      <bottom style="thin">
        <color indexed="64"/>
      </bottom>
      <diagonal/>
    </border>
    <border>
      <left style="hair">
        <color auto="1"/>
      </left>
      <right style="thin">
        <color theme="0" tint="-0.34998626667073579"/>
      </right>
      <top style="hair">
        <color auto="1"/>
      </top>
      <bottom style="thin">
        <color indexed="64"/>
      </bottom>
      <diagonal/>
    </border>
    <border>
      <left style="thin">
        <color theme="0" tint="-0.34998626667073579"/>
      </left>
      <right style="thin">
        <color theme="0" tint="-0.34998626667073579"/>
      </right>
      <top/>
      <bottom/>
      <diagonal/>
    </border>
    <border>
      <left style="hair">
        <color auto="1"/>
      </left>
      <right style="thin">
        <color theme="0" tint="-0.34998626667073579"/>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dotted">
        <color indexed="64"/>
      </top>
      <bottom/>
      <diagonal/>
    </border>
    <border>
      <left style="thin">
        <color theme="0" tint="-0.34998626667073579"/>
      </left>
      <right/>
      <top style="dotted">
        <color indexed="64"/>
      </top>
      <bottom/>
      <diagonal/>
    </border>
    <border>
      <left/>
      <right style="hair">
        <color indexed="64"/>
      </right>
      <top style="dotted">
        <color indexed="64"/>
      </top>
      <bottom/>
      <diagonal/>
    </border>
    <border>
      <left/>
      <right/>
      <top/>
      <bottom style="hair">
        <color indexed="64"/>
      </bottom>
      <diagonal/>
    </border>
    <border>
      <left style="thin">
        <color indexed="64"/>
      </left>
      <right style="thin">
        <color indexed="64"/>
      </right>
      <top style="thin">
        <color indexed="64"/>
      </top>
      <bottom/>
      <diagonal/>
    </border>
    <border>
      <left style="thin">
        <color theme="0" tint="-0.34998626667073579"/>
      </left>
      <right style="thin">
        <color indexed="64"/>
      </right>
      <top/>
      <bottom/>
      <diagonal/>
    </border>
    <border>
      <left/>
      <right/>
      <top style="dotted">
        <color indexed="64"/>
      </top>
      <bottom/>
      <diagonal/>
    </border>
    <border>
      <left/>
      <right style="thin">
        <color indexed="64"/>
      </right>
      <top style="dotted">
        <color indexed="64"/>
      </top>
      <bottom/>
      <diagonal/>
    </border>
    <border>
      <left style="thin">
        <color theme="0" tint="-0.34998626667073579"/>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auto="1"/>
      </left>
      <right style="thin">
        <color theme="0" tint="-0.34998626667073579"/>
      </right>
      <top style="thin">
        <color indexed="64"/>
      </top>
      <bottom style="double">
        <color indexed="64"/>
      </bottom>
      <diagonal/>
    </border>
    <border>
      <left style="thin">
        <color theme="0" tint="-0.34998626667073579"/>
      </left>
      <right style="thin">
        <color theme="0" tint="-0.34998626667073579"/>
      </right>
      <top style="thin">
        <color indexed="64"/>
      </top>
      <bottom style="double">
        <color auto="1"/>
      </bottom>
      <diagonal/>
    </border>
    <border>
      <left style="thin">
        <color indexed="64"/>
      </left>
      <right/>
      <top style="hair">
        <color indexed="64"/>
      </top>
      <bottom style="thin">
        <color indexed="64"/>
      </bottom>
      <diagonal/>
    </border>
    <border>
      <left style="hair">
        <color indexed="64"/>
      </left>
      <right style="hair">
        <color indexed="64"/>
      </right>
      <top style="thin">
        <color auto="1"/>
      </top>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style="thin">
        <color theme="0" tint="-0.34998626667073579"/>
      </right>
      <top style="thin">
        <color auto="1"/>
      </top>
      <bottom style="thin">
        <color auto="1"/>
      </bottom>
      <diagonal/>
    </border>
    <border>
      <left style="hair">
        <color auto="1"/>
      </left>
      <right style="thin">
        <color theme="0" tint="-0.34998626667073579"/>
      </right>
      <top style="thin">
        <color indexed="64"/>
      </top>
      <bottom style="hair">
        <color indexed="64"/>
      </bottom>
      <diagonal/>
    </border>
    <border>
      <left style="thin">
        <color theme="0" tint="-0.34998626667073579"/>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theme="0" tint="-0.34998626667073579"/>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style="thin">
        <color theme="0" tint="-0.34998626667073579"/>
      </left>
      <right style="thin">
        <color theme="0" tint="-0.34998626667073579"/>
      </right>
      <top style="hair">
        <color indexed="64"/>
      </top>
      <bottom style="thin">
        <color auto="1"/>
      </bottom>
      <diagonal/>
    </border>
    <border>
      <left style="thin">
        <color theme="0" tint="-0.34998626667073579"/>
      </left>
      <right style="hair">
        <color indexed="64"/>
      </right>
      <top style="hair">
        <color indexed="64"/>
      </top>
      <bottom style="thin">
        <color indexed="64"/>
      </bottom>
      <diagonal/>
    </border>
    <border>
      <left style="thin">
        <color theme="0" tint="-0.34998626667073579"/>
      </left>
      <right style="hair">
        <color indexed="64"/>
      </right>
      <top/>
      <bottom style="thin">
        <color indexed="64"/>
      </bottom>
      <diagonal/>
    </border>
    <border>
      <left style="thin">
        <color theme="0" tint="-0.34998626667073579"/>
      </left>
      <right style="thin">
        <color theme="0" tint="-0.34998626667073579"/>
      </right>
      <top style="thin">
        <color indexed="64"/>
      </top>
      <bottom style="hair">
        <color indexed="64"/>
      </bottom>
      <diagonal/>
    </border>
    <border>
      <left style="thin">
        <color theme="0" tint="-0.34998626667073579"/>
      </left>
      <right/>
      <top style="thin">
        <color indexed="64"/>
      </top>
      <bottom style="hair">
        <color indexed="64"/>
      </bottom>
      <diagonal/>
    </border>
    <border>
      <left style="hair">
        <color indexed="64"/>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thin">
        <color indexed="64"/>
      </right>
      <top/>
      <bottom style="thin">
        <color indexed="64"/>
      </bottom>
      <diagonal style="hair">
        <color indexed="64"/>
      </diagonal>
    </border>
    <border>
      <left/>
      <right style="thin">
        <color theme="0" tint="-0.34998626667073579"/>
      </right>
      <top style="thin">
        <color indexed="64"/>
      </top>
      <bottom style="hair">
        <color indexed="64"/>
      </bottom>
      <diagonal/>
    </border>
    <border>
      <left/>
      <right style="thin">
        <color theme="0" tint="-0.34998626667073579"/>
      </right>
      <top style="hair">
        <color indexed="64"/>
      </top>
      <bottom style="hair">
        <color indexed="64"/>
      </bottom>
      <diagonal/>
    </border>
    <border diagonalUp="1">
      <left style="hair">
        <color indexed="64"/>
      </left>
      <right style="thin">
        <color auto="1"/>
      </right>
      <top style="hair">
        <color indexed="64"/>
      </top>
      <bottom style="thin">
        <color auto="1"/>
      </bottom>
      <diagonal style="hair">
        <color indexed="64"/>
      </diagonal>
    </border>
    <border>
      <left/>
      <right style="hair">
        <color indexed="64"/>
      </right>
      <top style="hair">
        <color indexed="64"/>
      </top>
      <bottom style="thin">
        <color indexed="64"/>
      </bottom>
      <diagonal/>
    </border>
    <border>
      <left style="hair">
        <color indexed="64"/>
      </left>
      <right style="thin">
        <color theme="0" tint="-0.34998626667073579"/>
      </right>
      <top/>
      <bottom style="hair">
        <color indexed="64"/>
      </bottom>
      <diagonal/>
    </border>
    <border>
      <left style="thin">
        <color theme="0" tint="-0.34998626667073579"/>
      </left>
      <right style="hair">
        <color indexed="64"/>
      </right>
      <top/>
      <bottom style="hair">
        <color indexed="64"/>
      </bottom>
      <diagonal/>
    </border>
    <border>
      <left style="hair">
        <color indexed="64"/>
      </left>
      <right style="hair">
        <color indexed="64"/>
      </right>
      <top/>
      <bottom style="hair">
        <color indexed="64"/>
      </bottom>
      <diagonal/>
    </border>
    <border diagonalUp="1">
      <left style="hair">
        <color indexed="64"/>
      </left>
      <right style="thin">
        <color auto="1"/>
      </right>
      <top style="thin">
        <color auto="1"/>
      </top>
      <bottom style="thin">
        <color auto="1"/>
      </bottom>
      <diagonal style="hair">
        <color indexed="64"/>
      </diagonal>
    </border>
    <border>
      <left style="thin">
        <color theme="0" tint="-0.34998626667073579"/>
      </left>
      <right style="thin">
        <color theme="0" tint="-0.34998626667073579"/>
      </right>
      <top style="hair">
        <color indexed="64"/>
      </top>
      <bottom style="hair">
        <color indexed="64"/>
      </bottom>
      <diagonal/>
    </border>
    <border>
      <left style="thin">
        <color theme="0" tint="-0.34998626667073579"/>
      </left>
      <right/>
      <top style="hair">
        <color indexed="64"/>
      </top>
      <bottom style="hair">
        <color indexed="64"/>
      </bottom>
      <diagonal/>
    </border>
    <border>
      <left style="hair">
        <color indexed="64"/>
      </left>
      <right style="thin">
        <color theme="0" tint="-0.34998626667073579"/>
      </right>
      <top style="double">
        <color indexed="64"/>
      </top>
      <bottom style="thin">
        <color auto="1"/>
      </bottom>
      <diagonal/>
    </border>
    <border>
      <left style="thin">
        <color theme="0" tint="-0.34998626667073579"/>
      </left>
      <right/>
      <top style="double">
        <color indexed="64"/>
      </top>
      <bottom style="thin">
        <color auto="1"/>
      </bottom>
      <diagonal/>
    </border>
    <border>
      <left style="thin">
        <color theme="0" tint="-0.34998626667073579"/>
      </left>
      <right style="thin">
        <color auto="1"/>
      </right>
      <top style="thin">
        <color auto="1"/>
      </top>
      <bottom style="hair">
        <color indexed="64"/>
      </bottom>
      <diagonal/>
    </border>
    <border>
      <left style="thin">
        <color theme="0" tint="-0.34998626667073579"/>
      </left>
      <right style="thin">
        <color auto="1"/>
      </right>
      <top style="hair">
        <color indexed="64"/>
      </top>
      <bottom style="hair">
        <color indexed="64"/>
      </bottom>
      <diagonal/>
    </border>
    <border>
      <left/>
      <right style="thin">
        <color theme="0" tint="-0.34998626667073579"/>
      </right>
      <top/>
      <bottom style="hair">
        <color indexed="64"/>
      </bottom>
      <diagonal/>
    </border>
    <border>
      <left/>
      <right style="thin">
        <color auto="1"/>
      </right>
      <top/>
      <bottom style="double">
        <color indexed="64"/>
      </bottom>
      <diagonal/>
    </border>
    <border>
      <left style="thin">
        <color theme="0" tint="-0.34998626667073579"/>
      </left>
      <right/>
      <top/>
      <bottom style="double">
        <color indexed="64"/>
      </bottom>
      <diagonal/>
    </border>
    <border>
      <left/>
      <right style="thin">
        <color theme="0" tint="-0.34998626667073579"/>
      </right>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style="thin">
        <color theme="0" tint="-0.34998626667073579"/>
      </left>
      <right style="hair">
        <color indexed="64"/>
      </right>
      <top style="thin">
        <color indexed="64"/>
      </top>
      <bottom style="double">
        <color auto="1"/>
      </bottom>
      <diagonal/>
    </border>
    <border>
      <left style="hair">
        <color indexed="64"/>
      </left>
      <right style="hair">
        <color indexed="64"/>
      </right>
      <top style="thin">
        <color indexed="64"/>
      </top>
      <bottom style="double">
        <color auto="1"/>
      </bottom>
      <diagonal/>
    </border>
    <border>
      <left/>
      <right style="thin">
        <color auto="1"/>
      </right>
      <top style="thin">
        <color indexed="64"/>
      </top>
      <bottom style="double">
        <color auto="1"/>
      </bottom>
      <diagonal/>
    </border>
    <border>
      <left style="hair">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hair">
        <color indexed="64"/>
      </left>
      <right style="hair">
        <color indexed="64"/>
      </right>
      <top style="dotted">
        <color indexed="64"/>
      </top>
      <bottom style="hair">
        <color indexed="64"/>
      </bottom>
      <diagonal/>
    </border>
    <border>
      <left style="thin">
        <color indexed="64"/>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style="dotted">
        <color indexed="64"/>
      </top>
      <bottom/>
      <diagonal/>
    </border>
    <border>
      <left style="thin">
        <color indexed="64"/>
      </left>
      <right/>
      <top style="hair">
        <color theme="1"/>
      </top>
      <bottom style="thin">
        <color indexed="64"/>
      </bottom>
      <diagonal/>
    </border>
    <border>
      <left/>
      <right/>
      <top style="hair">
        <color theme="1"/>
      </top>
      <bottom style="thin">
        <color indexed="64"/>
      </bottom>
      <diagonal/>
    </border>
    <border>
      <left/>
      <right style="thin">
        <color indexed="64"/>
      </right>
      <top style="hair">
        <color theme="1"/>
      </top>
      <bottom style="thin">
        <color indexed="64"/>
      </bottom>
      <diagonal/>
    </border>
    <border>
      <left/>
      <right/>
      <top style="hair">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style="thin">
        <color theme="0" tint="-0.34998626667073579"/>
      </left>
      <right/>
      <top style="hair">
        <color indexed="64"/>
      </top>
      <bottom style="thin">
        <color auto="1"/>
      </bottom>
      <diagonal/>
    </border>
    <border>
      <left style="thin">
        <color theme="0" tint="-0.34998626667073579"/>
      </left>
      <right style="thin">
        <color auto="1"/>
      </right>
      <top style="hair">
        <color indexed="64"/>
      </top>
      <bottom style="thin">
        <color auto="1"/>
      </bottom>
      <diagonal/>
    </border>
    <border>
      <left style="thin">
        <color theme="0" tint="-0.34998626667073579"/>
      </left>
      <right style="hair">
        <color indexed="64"/>
      </right>
      <top style="thin">
        <color auto="1"/>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theme="0" tint="-0.24994659260841701"/>
      </left>
      <right style="thin">
        <color indexed="64"/>
      </right>
      <top style="thin">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s>
  <cellStyleXfs count="18">
    <xf numFmtId="0" fontId="0" fillId="0" borderId="0">
      <alignment vertical="center"/>
    </xf>
    <xf numFmtId="0" fontId="26" fillId="0" borderId="0">
      <alignment vertical="center"/>
    </xf>
    <xf numFmtId="38" fontId="38"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45" fillId="0" borderId="0" applyNumberFormat="0" applyFill="0" applyBorder="0" applyAlignment="0" applyProtection="0">
      <alignment vertical="center"/>
    </xf>
    <xf numFmtId="38" fontId="38" fillId="0" borderId="0" applyFont="0" applyFill="0" applyBorder="0" applyAlignment="0" applyProtection="0">
      <alignment vertical="center"/>
    </xf>
    <xf numFmtId="38" fontId="13" fillId="0" borderId="0" applyFont="0" applyFill="0" applyBorder="0" applyAlignment="0" applyProtection="0">
      <alignment vertical="center"/>
    </xf>
    <xf numFmtId="38" fontId="46" fillId="0" borderId="0" applyFont="0" applyFill="0" applyBorder="0" applyAlignment="0" applyProtection="0">
      <alignment vertical="center"/>
    </xf>
    <xf numFmtId="38" fontId="13" fillId="0" borderId="0" applyFont="0" applyFill="0" applyBorder="0" applyAlignment="0" applyProtection="0">
      <alignment vertical="center"/>
    </xf>
    <xf numFmtId="0" fontId="46" fillId="0" borderId="0"/>
    <xf numFmtId="0" fontId="47" fillId="0" borderId="0"/>
    <xf numFmtId="0" fontId="13" fillId="0" borderId="0">
      <alignment vertical="center"/>
    </xf>
    <xf numFmtId="0" fontId="46" fillId="0" borderId="0"/>
    <xf numFmtId="38" fontId="13" fillId="0" borderId="0" applyFont="0" applyFill="0" applyBorder="0" applyAlignment="0" applyProtection="0">
      <alignment vertical="center"/>
    </xf>
    <xf numFmtId="0" fontId="49" fillId="0" borderId="0" applyNumberFormat="0" applyFill="0" applyBorder="0" applyAlignment="0" applyProtection="0">
      <alignment vertical="center"/>
    </xf>
    <xf numFmtId="9" fontId="13" fillId="0" borderId="0" applyFont="0" applyFill="0" applyBorder="0" applyAlignment="0" applyProtection="0">
      <alignment vertical="center"/>
    </xf>
    <xf numFmtId="0" fontId="80" fillId="0" borderId="0" applyNumberFormat="0" applyFill="0" applyBorder="0" applyAlignment="0" applyProtection="0">
      <alignment vertical="top"/>
      <protection locked="0"/>
    </xf>
  </cellStyleXfs>
  <cellXfs count="1687">
    <xf numFmtId="0" fontId="0" fillId="0" borderId="0" xfId="0">
      <alignment vertical="center"/>
    </xf>
    <xf numFmtId="0" fontId="2" fillId="0" borderId="0" xfId="0" applyFont="1">
      <alignment vertical="center"/>
    </xf>
    <xf numFmtId="0" fontId="3" fillId="0" borderId="0" xfId="0" applyFont="1" applyAlignment="1">
      <alignment vertical="center"/>
    </xf>
    <xf numFmtId="0" fontId="4" fillId="0" borderId="0" xfId="0" applyNumberFormat="1" applyFont="1" applyAlignment="1">
      <alignment vertical="center"/>
    </xf>
    <xf numFmtId="0" fontId="5" fillId="0" borderId="0" xfId="0" applyNumberFormat="1" applyFont="1" applyAlignment="1">
      <alignment vertical="center"/>
    </xf>
    <xf numFmtId="0" fontId="8" fillId="0" borderId="0" xfId="0" applyNumberFormat="1" applyFont="1" applyAlignment="1">
      <alignment vertical="center" wrapText="1"/>
    </xf>
    <xf numFmtId="0" fontId="4" fillId="0" borderId="0" xfId="0" applyFont="1">
      <alignment vertical="center"/>
    </xf>
    <xf numFmtId="0" fontId="10" fillId="0" borderId="0" xfId="0" applyNumberFormat="1" applyFont="1" applyAlignment="1">
      <alignment vertical="center"/>
    </xf>
    <xf numFmtId="0" fontId="9" fillId="2" borderId="34" xfId="0" applyNumberFormat="1" applyFont="1" applyFill="1" applyBorder="1" applyAlignment="1">
      <alignment horizontal="distributed" vertical="center" wrapText="1"/>
    </xf>
    <xf numFmtId="0" fontId="9" fillId="2" borderId="40" xfId="0" applyNumberFormat="1" applyFont="1" applyFill="1" applyBorder="1" applyAlignment="1">
      <alignment horizontal="distributed" vertical="center" wrapText="1"/>
    </xf>
    <xf numFmtId="0" fontId="10" fillId="0" borderId="20" xfId="0" applyNumberFormat="1" applyFont="1" applyBorder="1" applyAlignment="1">
      <alignment vertical="center"/>
    </xf>
    <xf numFmtId="0" fontId="9" fillId="2" borderId="45" xfId="0" applyNumberFormat="1" applyFont="1" applyFill="1" applyBorder="1" applyAlignment="1">
      <alignment horizontal="distributed" vertical="center" wrapText="1"/>
    </xf>
    <xf numFmtId="0" fontId="9" fillId="0" borderId="35" xfId="0" applyNumberFormat="1" applyFont="1" applyBorder="1" applyAlignment="1">
      <alignment horizontal="right" vertical="center" wrapText="1"/>
    </xf>
    <xf numFmtId="0" fontId="9" fillId="0" borderId="0" xfId="0" applyNumberFormat="1" applyFont="1" applyBorder="1" applyAlignment="1">
      <alignment horizontal="right" vertical="center" wrapText="1"/>
    </xf>
    <xf numFmtId="179" fontId="9" fillId="0" borderId="51" xfId="0" applyNumberFormat="1" applyFont="1" applyBorder="1" applyAlignment="1">
      <alignment vertical="center"/>
    </xf>
    <xf numFmtId="0" fontId="9" fillId="0" borderId="0" xfId="0" applyFont="1" applyAlignment="1">
      <alignment vertical="center"/>
    </xf>
    <xf numFmtId="0" fontId="9" fillId="0" borderId="0" xfId="0" applyFont="1">
      <alignment vertical="center"/>
    </xf>
    <xf numFmtId="0" fontId="9" fillId="0" borderId="20" xfId="0" applyFont="1" applyBorder="1">
      <alignment vertical="center"/>
    </xf>
    <xf numFmtId="0" fontId="10" fillId="0" borderId="0" xfId="0" applyFont="1">
      <alignment vertical="center"/>
    </xf>
    <xf numFmtId="0" fontId="10" fillId="0" borderId="0" xfId="0" applyFont="1" applyAlignment="1">
      <alignment vertical="center"/>
    </xf>
    <xf numFmtId="0" fontId="8" fillId="0" borderId="0" xfId="0" applyFont="1" applyAlignment="1">
      <alignment vertical="center" wrapText="1"/>
    </xf>
    <xf numFmtId="0" fontId="7" fillId="2" borderId="20" xfId="0" applyNumberFormat="1" applyFont="1" applyFill="1" applyBorder="1" applyAlignment="1">
      <alignment vertical="center" wrapText="1"/>
    </xf>
    <xf numFmtId="0" fontId="7" fillId="2" borderId="36" xfId="0" applyNumberFormat="1" applyFont="1" applyFill="1" applyBorder="1" applyAlignment="1">
      <alignment vertical="center" wrapText="1"/>
    </xf>
    <xf numFmtId="0" fontId="7" fillId="2" borderId="22" xfId="0" applyNumberFormat="1" applyFont="1" applyFill="1" applyBorder="1" applyAlignment="1">
      <alignment vertical="center" wrapText="1"/>
    </xf>
    <xf numFmtId="0" fontId="9" fillId="2" borderId="21" xfId="0" applyNumberFormat="1" applyFont="1" applyFill="1" applyBorder="1" applyAlignment="1">
      <alignment vertical="center" wrapText="1"/>
    </xf>
    <xf numFmtId="0" fontId="17" fillId="0" borderId="0" xfId="0" applyFont="1">
      <alignment vertical="center"/>
    </xf>
    <xf numFmtId="0" fontId="18" fillId="0" borderId="0" xfId="0" applyFont="1">
      <alignment vertical="center"/>
    </xf>
    <xf numFmtId="0" fontId="2" fillId="0" borderId="0" xfId="0" applyNumberFormat="1" applyFont="1" applyAlignment="1">
      <alignment vertical="center"/>
    </xf>
    <xf numFmtId="0" fontId="20" fillId="0" borderId="0" xfId="0" applyFont="1">
      <alignment vertical="center"/>
    </xf>
    <xf numFmtId="0" fontId="2" fillId="0" borderId="0" xfId="0" applyFont="1" applyAlignment="1">
      <alignment vertical="center"/>
    </xf>
    <xf numFmtId="0" fontId="21" fillId="0" borderId="0" xfId="0" applyNumberFormat="1" applyFont="1" applyAlignment="1">
      <alignment vertical="center"/>
    </xf>
    <xf numFmtId="0" fontId="22" fillId="0" borderId="14" xfId="0" applyFont="1" applyBorder="1" applyAlignment="1">
      <alignment horizontal="center" vertical="center" wrapText="1"/>
    </xf>
    <xf numFmtId="0" fontId="22" fillId="0" borderId="16" xfId="0" applyFont="1" applyBorder="1" applyAlignment="1">
      <alignment horizontal="center" vertical="center"/>
    </xf>
    <xf numFmtId="0" fontId="22" fillId="0" borderId="79" xfId="0" applyFont="1" applyBorder="1" applyAlignment="1">
      <alignment vertical="center"/>
    </xf>
    <xf numFmtId="0" fontId="22" fillId="0" borderId="80" xfId="0" applyFont="1" applyBorder="1" applyAlignment="1">
      <alignment vertical="center"/>
    </xf>
    <xf numFmtId="0" fontId="22" fillId="0" borderId="81" xfId="0" applyFont="1" applyBorder="1" applyAlignment="1">
      <alignment vertical="center"/>
    </xf>
    <xf numFmtId="0" fontId="22" fillId="0" borderId="82" xfId="0" applyFont="1" applyBorder="1" applyAlignment="1">
      <alignment horizontal="left" vertical="top" wrapText="1"/>
    </xf>
    <xf numFmtId="0" fontId="22" fillId="0" borderId="83" xfId="0" applyFont="1" applyBorder="1" applyAlignment="1">
      <alignment vertical="center"/>
    </xf>
    <xf numFmtId="0" fontId="22" fillId="0" borderId="85" xfId="0" applyFont="1" applyBorder="1" applyAlignment="1">
      <alignment vertical="center"/>
    </xf>
    <xf numFmtId="0" fontId="22" fillId="0" borderId="87" xfId="0" applyFont="1" applyBorder="1" applyAlignment="1">
      <alignment horizontal="left" vertical="center" wrapText="1"/>
    </xf>
    <xf numFmtId="0" fontId="22" fillId="0" borderId="87" xfId="0" applyFont="1" applyBorder="1" applyAlignment="1">
      <alignment vertical="center" wrapText="1"/>
    </xf>
    <xf numFmtId="0" fontId="22" fillId="0" borderId="86" xfId="0" applyFont="1" applyBorder="1" applyAlignment="1">
      <alignment horizontal="left" vertical="top" wrapText="1"/>
    </xf>
    <xf numFmtId="0" fontId="22" fillId="0" borderId="17" xfId="0" applyFont="1" applyBorder="1" applyAlignment="1">
      <alignment vertical="center"/>
    </xf>
    <xf numFmtId="0" fontId="22" fillId="0" borderId="87" xfId="0" applyFont="1" applyBorder="1" applyAlignment="1">
      <alignment vertical="center" wrapText="1" shrinkToFit="1"/>
    </xf>
    <xf numFmtId="0" fontId="22" fillId="0" borderId="84" xfId="0" applyFont="1" applyBorder="1" applyAlignment="1">
      <alignment horizontal="left" vertical="top" wrapText="1"/>
    </xf>
    <xf numFmtId="0" fontId="22" fillId="0" borderId="72" xfId="0" applyFont="1" applyBorder="1" applyAlignment="1">
      <alignment horizontal="left" vertical="top" wrapText="1"/>
    </xf>
    <xf numFmtId="0" fontId="22" fillId="0" borderId="71" xfId="0" applyFont="1" applyBorder="1" applyAlignment="1">
      <alignment horizontal="left" vertical="top" wrapText="1"/>
    </xf>
    <xf numFmtId="0" fontId="22" fillId="0" borderId="87" xfId="0" applyFont="1" applyBorder="1" applyAlignment="1">
      <alignment vertical="center"/>
    </xf>
    <xf numFmtId="0" fontId="22" fillId="0" borderId="14" xfId="0" applyFont="1" applyBorder="1" applyAlignment="1">
      <alignment horizontal="left" vertical="center" wrapText="1"/>
    </xf>
    <xf numFmtId="0" fontId="22" fillId="0" borderId="16" xfId="0" applyFont="1" applyBorder="1" applyAlignment="1">
      <alignment vertical="center"/>
    </xf>
    <xf numFmtId="0" fontId="24" fillId="0" borderId="0" xfId="0" applyFont="1">
      <alignment vertical="center"/>
    </xf>
    <xf numFmtId="0" fontId="25" fillId="0" borderId="0" xfId="0" applyNumberFormat="1" applyFont="1" applyAlignment="1">
      <alignment vertical="center"/>
    </xf>
    <xf numFmtId="0" fontId="10" fillId="3" borderId="45" xfId="0" applyNumberFormat="1" applyFont="1" applyFill="1" applyBorder="1" applyAlignment="1">
      <alignment vertical="center" shrinkToFit="1"/>
    </xf>
    <xf numFmtId="0" fontId="10" fillId="3" borderId="59" xfId="0" applyNumberFormat="1" applyFont="1" applyFill="1" applyBorder="1" applyAlignment="1">
      <alignment vertical="center" shrinkToFit="1"/>
    </xf>
    <xf numFmtId="0" fontId="10" fillId="3" borderId="50" xfId="0" applyNumberFormat="1" applyFont="1" applyFill="1" applyBorder="1" applyAlignment="1">
      <alignment vertical="center" shrinkToFit="1"/>
    </xf>
    <xf numFmtId="0" fontId="9" fillId="2" borderId="46" xfId="0" applyNumberFormat="1" applyFont="1" applyFill="1" applyBorder="1" applyAlignment="1">
      <alignment horizontal="center" vertical="center" shrinkToFit="1"/>
    </xf>
    <xf numFmtId="0" fontId="9" fillId="0" borderId="20" xfId="0" applyNumberFormat="1" applyFont="1" applyBorder="1" applyAlignment="1">
      <alignment vertical="center" wrapText="1"/>
    </xf>
    <xf numFmtId="0" fontId="9" fillId="0" borderId="21" xfId="0" applyNumberFormat="1" applyFont="1" applyBorder="1" applyAlignment="1">
      <alignment vertical="center" wrapText="1"/>
    </xf>
    <xf numFmtId="0" fontId="9" fillId="2" borderId="42" xfId="0" applyNumberFormat="1" applyFont="1" applyFill="1" applyBorder="1" applyAlignment="1">
      <alignment horizontal="distributed" vertical="center" wrapText="1"/>
    </xf>
    <xf numFmtId="0" fontId="9" fillId="2" borderId="20" xfId="0" applyNumberFormat="1" applyFont="1" applyFill="1" applyBorder="1" applyAlignment="1">
      <alignment vertical="center" wrapText="1"/>
    </xf>
    <xf numFmtId="0" fontId="9" fillId="0" borderId="27" xfId="0" applyNumberFormat="1" applyFont="1" applyBorder="1" applyAlignment="1">
      <alignment vertical="center" wrapText="1"/>
    </xf>
    <xf numFmtId="0" fontId="9" fillId="0" borderId="65" xfId="0" applyNumberFormat="1" applyFont="1" applyBorder="1" applyAlignment="1">
      <alignment vertical="center" wrapText="1"/>
    </xf>
    <xf numFmtId="0" fontId="9" fillId="0" borderId="54" xfId="0" applyNumberFormat="1" applyFont="1" applyBorder="1" applyAlignment="1">
      <alignment vertical="center" wrapText="1"/>
    </xf>
    <xf numFmtId="0" fontId="9" fillId="2" borderId="75" xfId="0" applyNumberFormat="1" applyFont="1" applyFill="1" applyBorder="1" applyAlignment="1">
      <alignment horizontal="center" vertical="center" wrapText="1"/>
    </xf>
    <xf numFmtId="0" fontId="9" fillId="2" borderId="41" xfId="0" applyNumberFormat="1" applyFont="1" applyFill="1" applyBorder="1" applyAlignment="1">
      <alignment horizontal="distributed" vertical="center" wrapText="1"/>
    </xf>
    <xf numFmtId="0" fontId="9" fillId="0" borderId="61" xfId="0" applyNumberFormat="1" applyFont="1" applyBorder="1" applyAlignment="1">
      <alignment vertical="center" wrapText="1"/>
    </xf>
    <xf numFmtId="0" fontId="16" fillId="0" borderId="0" xfId="0" applyFont="1">
      <alignment vertical="center"/>
    </xf>
    <xf numFmtId="0" fontId="27" fillId="0" borderId="0" xfId="1" applyFont="1">
      <alignment vertical="center"/>
    </xf>
    <xf numFmtId="0" fontId="26" fillId="0" borderId="0" xfId="1">
      <alignment vertical="center"/>
    </xf>
    <xf numFmtId="0" fontId="30" fillId="0" borderId="0" xfId="1" applyFont="1">
      <alignment vertical="center"/>
    </xf>
    <xf numFmtId="0" fontId="35" fillId="0" borderId="0" xfId="1" applyFont="1">
      <alignment vertical="center"/>
    </xf>
    <xf numFmtId="0" fontId="39" fillId="0" borderId="0" xfId="0" applyFont="1">
      <alignment vertical="center"/>
    </xf>
    <xf numFmtId="0" fontId="2" fillId="0" borderId="0" xfId="0" applyFont="1" applyAlignment="1">
      <alignment vertical="top"/>
    </xf>
    <xf numFmtId="0" fontId="40" fillId="0" borderId="0" xfId="0" applyFont="1" applyAlignment="1">
      <alignment vertical="center"/>
    </xf>
    <xf numFmtId="0" fontId="19" fillId="0" borderId="0" xfId="0" applyFont="1">
      <alignment vertical="center"/>
    </xf>
    <xf numFmtId="49" fontId="3" fillId="0" borderId="0" xfId="0" applyNumberFormat="1" applyFont="1" applyAlignment="1">
      <alignment horizontal="left" vertical="center"/>
    </xf>
    <xf numFmtId="0" fontId="3" fillId="0" borderId="0" xfId="0" applyFont="1">
      <alignment vertical="center"/>
    </xf>
    <xf numFmtId="49" fontId="3" fillId="0" borderId="0" xfId="0" applyNumberFormat="1" applyFont="1" applyAlignment="1">
      <alignment horizontal="center" vertical="center"/>
    </xf>
    <xf numFmtId="0" fontId="3" fillId="0" borderId="0" xfId="0" applyFont="1" applyBorder="1" applyAlignment="1">
      <alignment horizontal="right" vertical="center"/>
    </xf>
    <xf numFmtId="0" fontId="19" fillId="0" borderId="67" xfId="0" applyFont="1" applyBorder="1">
      <alignment vertical="center"/>
    </xf>
    <xf numFmtId="0" fontId="3" fillId="0" borderId="0" xfId="0" applyFont="1" applyBorder="1">
      <alignment vertical="center"/>
    </xf>
    <xf numFmtId="49" fontId="3" fillId="0" borderId="0" xfId="0" applyNumberFormat="1" applyFont="1">
      <alignment vertical="center"/>
    </xf>
    <xf numFmtId="49" fontId="3" fillId="0" borderId="0" xfId="0" applyNumberFormat="1" applyFont="1" applyAlignment="1">
      <alignment horizontal="center" vertical="center" wrapText="1"/>
    </xf>
    <xf numFmtId="49" fontId="3" fillId="0" borderId="0" xfId="0" applyNumberFormat="1" applyFont="1" applyAlignment="1">
      <alignment horizontal="left" vertical="center" wrapText="1"/>
    </xf>
    <xf numFmtId="49" fontId="3" fillId="0" borderId="0" xfId="0" applyNumberFormat="1" applyFont="1" applyAlignment="1">
      <alignmen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xf>
    <xf numFmtId="49" fontId="10" fillId="0" borderId="20" xfId="0" applyNumberFormat="1" applyFont="1" applyBorder="1" applyAlignment="1">
      <alignment vertical="center"/>
    </xf>
    <xf numFmtId="0" fontId="25" fillId="0" borderId="0" xfId="0" applyFont="1">
      <alignment vertical="center"/>
    </xf>
    <xf numFmtId="0" fontId="26" fillId="0" borderId="0" xfId="0" applyFont="1">
      <alignment vertical="center"/>
    </xf>
    <xf numFmtId="0" fontId="26" fillId="0" borderId="0" xfId="0" applyFont="1" applyBorder="1" applyAlignment="1">
      <alignment horizontal="left" vertical="center"/>
    </xf>
    <xf numFmtId="0" fontId="26" fillId="0" borderId="0" xfId="0" applyFont="1" applyBorder="1" applyAlignment="1">
      <alignment vertical="center"/>
    </xf>
    <xf numFmtId="0" fontId="0" fillId="0" borderId="0" xfId="0" applyAlignment="1">
      <alignment horizontal="left" vertical="center"/>
    </xf>
    <xf numFmtId="0" fontId="9" fillId="0" borderId="23" xfId="0" applyFont="1" applyBorder="1">
      <alignment vertical="center"/>
    </xf>
    <xf numFmtId="0" fontId="48" fillId="0" borderId="0" xfId="0" applyFont="1">
      <alignment vertical="center"/>
    </xf>
    <xf numFmtId="183" fontId="10" fillId="0" borderId="0" xfId="0" applyNumberFormat="1" applyFont="1" applyAlignment="1">
      <alignment vertical="center"/>
    </xf>
    <xf numFmtId="0" fontId="50" fillId="0" borderId="0" xfId="0" applyNumberFormat="1" applyFont="1" applyAlignment="1">
      <alignment vertical="center"/>
    </xf>
    <xf numFmtId="0" fontId="51" fillId="0" borderId="0" xfId="0" applyNumberFormat="1" applyFont="1" applyAlignment="1">
      <alignment vertical="center"/>
    </xf>
    <xf numFmtId="0" fontId="21" fillId="0" borderId="0" xfId="0" applyNumberFormat="1" applyFont="1" applyAlignment="1">
      <alignment vertical="center" wrapText="1"/>
    </xf>
    <xf numFmtId="0" fontId="9" fillId="0" borderId="0" xfId="0" applyNumberFormat="1" applyFont="1" applyBorder="1" applyAlignment="1">
      <alignment vertical="center" wrapText="1"/>
    </xf>
    <xf numFmtId="0" fontId="9" fillId="0" borderId="0" xfId="0" applyNumberFormat="1" applyFont="1" applyFill="1" applyBorder="1" applyAlignment="1">
      <alignment horizontal="center" vertical="center" shrinkToFit="1"/>
    </xf>
    <xf numFmtId="0" fontId="9" fillId="0" borderId="0" xfId="0" applyNumberFormat="1" applyFont="1" applyFill="1" applyBorder="1" applyAlignment="1">
      <alignment vertical="center" wrapText="1"/>
    </xf>
    <xf numFmtId="0" fontId="9" fillId="0" borderId="0" xfId="0" applyNumberFormat="1" applyFont="1" applyFill="1" applyBorder="1" applyAlignment="1">
      <alignment horizontal="center" vertical="center" wrapText="1"/>
    </xf>
    <xf numFmtId="0" fontId="9" fillId="0" borderId="0" xfId="0" applyNumberFormat="1" applyFont="1" applyFill="1" applyBorder="1" applyAlignment="1">
      <alignment vertical="center" shrinkToFit="1"/>
    </xf>
    <xf numFmtId="179" fontId="9" fillId="0" borderId="0" xfId="0" applyNumberFormat="1" applyFont="1" applyBorder="1" applyAlignment="1">
      <alignment vertical="center" shrinkToFit="1"/>
    </xf>
    <xf numFmtId="0" fontId="44" fillId="0" borderId="0" xfId="0" applyFont="1">
      <alignment vertical="center"/>
    </xf>
    <xf numFmtId="0" fontId="7" fillId="2" borderId="24" xfId="0" applyFont="1" applyFill="1" applyBorder="1" applyAlignment="1">
      <alignment vertical="center" wrapText="1"/>
    </xf>
    <xf numFmtId="0" fontId="55" fillId="0" borderId="0" xfId="0" applyFont="1" applyBorder="1" applyAlignment="1">
      <alignment horizontal="left" vertical="center" indent="1"/>
    </xf>
    <xf numFmtId="0" fontId="15" fillId="4" borderId="33" xfId="0" applyFont="1" applyFill="1" applyBorder="1" applyAlignment="1">
      <alignment horizontal="center" vertical="center" wrapText="1"/>
    </xf>
    <xf numFmtId="0" fontId="15" fillId="4" borderId="25" xfId="0" applyFont="1" applyFill="1" applyBorder="1" applyAlignment="1">
      <alignment horizontal="center" vertical="center" wrapText="1"/>
    </xf>
    <xf numFmtId="0" fontId="15" fillId="4" borderId="67" xfId="0" applyFont="1" applyFill="1" applyBorder="1" applyAlignment="1">
      <alignment horizontal="center" vertical="center" wrapText="1"/>
    </xf>
    <xf numFmtId="0" fontId="55" fillId="4" borderId="71" xfId="0" applyFont="1" applyFill="1" applyBorder="1" applyAlignment="1">
      <alignment horizontal="center" vertical="center" wrapText="1"/>
    </xf>
    <xf numFmtId="0" fontId="3" fillId="0" borderId="0" xfId="0" applyFont="1" applyBorder="1" applyAlignment="1">
      <alignment horizontal="center" vertical="center" wrapText="1"/>
    </xf>
    <xf numFmtId="0" fontId="8" fillId="0" borderId="70" xfId="0" applyFont="1" applyBorder="1" applyAlignment="1">
      <alignment vertical="center" wrapText="1"/>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55" fillId="4" borderId="33" xfId="0" applyFont="1" applyFill="1" applyBorder="1" applyAlignment="1">
      <alignment horizontal="center" vertical="center" wrapText="1"/>
    </xf>
    <xf numFmtId="0" fontId="3" fillId="0" borderId="25" xfId="0" applyFont="1" applyBorder="1" applyAlignment="1">
      <alignment horizontal="center" vertical="center" wrapText="1"/>
    </xf>
    <xf numFmtId="0" fontId="56" fillId="0" borderId="67" xfId="0" applyFont="1" applyBorder="1" applyAlignment="1">
      <alignment horizontal="center" vertical="center" wrapText="1"/>
    </xf>
    <xf numFmtId="0" fontId="3" fillId="0" borderId="71" xfId="0" applyFont="1" applyBorder="1" applyAlignment="1">
      <alignment horizontal="justify" vertical="center" wrapText="1"/>
    </xf>
    <xf numFmtId="0" fontId="3" fillId="0" borderId="22" xfId="0" applyFont="1" applyBorder="1" applyAlignment="1">
      <alignment vertical="center" wrapText="1"/>
    </xf>
    <xf numFmtId="0" fontId="3" fillId="0" borderId="71" xfId="0" applyFont="1" applyBorder="1" applyAlignment="1">
      <alignment horizontal="left" vertical="center" wrapText="1"/>
    </xf>
    <xf numFmtId="0" fontId="3" fillId="0" borderId="22" xfId="0" applyFont="1" applyBorder="1" applyAlignment="1">
      <alignment horizontal="left" vertical="center" wrapText="1"/>
    </xf>
    <xf numFmtId="0" fontId="3" fillId="0" borderId="22" xfId="0" applyFont="1" applyBorder="1" applyAlignment="1">
      <alignment vertical="center"/>
    </xf>
    <xf numFmtId="0" fontId="3" fillId="0" borderId="71" xfId="0" applyFont="1" applyBorder="1" applyAlignment="1">
      <alignment horizontal="left" vertical="center" wrapText="1" indent="5"/>
    </xf>
    <xf numFmtId="0" fontId="3" fillId="0" borderId="22" xfId="0" applyFont="1" applyBorder="1" applyAlignment="1">
      <alignment horizontal="left" vertical="center" wrapText="1" indent="2"/>
    </xf>
    <xf numFmtId="0" fontId="4" fillId="0" borderId="71" xfId="0" applyFont="1" applyBorder="1">
      <alignment vertical="center"/>
    </xf>
    <xf numFmtId="0" fontId="55" fillId="4" borderId="23" xfId="0" applyFont="1" applyFill="1" applyBorder="1" applyAlignment="1">
      <alignment horizontal="center" vertical="center" wrapText="1"/>
    </xf>
    <xf numFmtId="0" fontId="56" fillId="0" borderId="69" xfId="0" applyFont="1" applyBorder="1" applyAlignment="1">
      <alignment horizontal="center" vertical="center" wrapText="1"/>
    </xf>
    <xf numFmtId="0" fontId="3" fillId="0" borderId="0" xfId="0" applyFont="1" applyAlignment="1">
      <alignment horizontal="justify" vertical="center"/>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24" xfId="0" applyFont="1" applyFill="1" applyBorder="1" applyAlignment="1">
      <alignment horizontal="center" vertical="center" wrapText="1"/>
    </xf>
    <xf numFmtId="0" fontId="9" fillId="2" borderId="126" xfId="0" applyFont="1" applyFill="1" applyBorder="1" applyAlignment="1">
      <alignment horizontal="center" vertical="center" wrapText="1"/>
    </xf>
    <xf numFmtId="0" fontId="9" fillId="2" borderId="6" xfId="0" applyFont="1" applyFill="1" applyBorder="1" applyAlignment="1">
      <alignment horizontal="center" vertical="center" wrapText="1"/>
    </xf>
    <xf numFmtId="178" fontId="9" fillId="0" borderId="10" xfId="0" applyNumberFormat="1" applyFont="1" applyBorder="1" applyAlignment="1">
      <alignment horizontal="right" vertical="center"/>
    </xf>
    <xf numFmtId="185" fontId="9" fillId="0" borderId="18" xfId="0" applyNumberFormat="1" applyFont="1" applyBorder="1" applyAlignment="1">
      <alignment horizontal="center" vertical="center"/>
    </xf>
    <xf numFmtId="185" fontId="9" fillId="0" borderId="41" xfId="0" applyNumberFormat="1" applyFont="1" applyBorder="1" applyAlignment="1">
      <alignment horizontal="center" vertical="center"/>
    </xf>
    <xf numFmtId="0" fontId="9" fillId="0" borderId="24" xfId="0" applyFont="1" applyBorder="1" applyAlignment="1">
      <alignment vertical="center" wrapText="1"/>
    </xf>
    <xf numFmtId="178" fontId="9" fillId="0" borderId="124" xfId="0" applyNumberFormat="1" applyFont="1" applyBorder="1" applyAlignment="1">
      <alignment horizontal="right" vertical="center"/>
    </xf>
    <xf numFmtId="185" fontId="9" fillId="0" borderId="124" xfId="0" applyNumberFormat="1" applyFont="1" applyBorder="1" applyAlignment="1">
      <alignment horizontal="center" vertical="center"/>
    </xf>
    <xf numFmtId="185" fontId="9" fillId="0" borderId="126" xfId="0" applyNumberFormat="1" applyFont="1" applyBorder="1" applyAlignment="1">
      <alignment horizontal="center" vertical="center"/>
    </xf>
    <xf numFmtId="0" fontId="9" fillId="0" borderId="81" xfId="0" applyFont="1" applyBorder="1" applyAlignment="1">
      <alignment vertical="center" wrapText="1"/>
    </xf>
    <xf numFmtId="178" fontId="9" fillId="0" borderId="1" xfId="0" applyNumberFormat="1" applyFont="1" applyBorder="1" applyAlignment="1">
      <alignment horizontal="right" vertical="center"/>
    </xf>
    <xf numFmtId="185" fontId="9" fillId="0" borderId="1" xfId="0" applyNumberFormat="1" applyFont="1" applyBorder="1" applyAlignment="1">
      <alignment horizontal="center" vertical="center"/>
    </xf>
    <xf numFmtId="185" fontId="9" fillId="0" borderId="136" xfId="0" applyNumberFormat="1" applyFont="1" applyBorder="1" applyAlignment="1">
      <alignment horizontal="center" vertical="center"/>
    </xf>
    <xf numFmtId="0" fontId="9" fillId="0" borderId="85" xfId="0" applyFont="1" applyBorder="1" applyAlignment="1">
      <alignment vertical="center" wrapText="1"/>
    </xf>
    <xf numFmtId="0" fontId="9" fillId="0" borderId="137"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9" fillId="0" borderId="140" xfId="0" applyFont="1" applyBorder="1" applyAlignment="1">
      <alignment vertical="center" wrapText="1"/>
    </xf>
    <xf numFmtId="179" fontId="9" fillId="0" borderId="124" xfId="0" applyNumberFormat="1" applyFont="1" applyBorder="1" applyAlignment="1">
      <alignment horizontal="right" vertical="center"/>
    </xf>
    <xf numFmtId="38" fontId="9" fillId="0" borderId="124" xfId="14" applyFont="1" applyBorder="1" applyAlignment="1">
      <alignment horizontal="center" vertical="center"/>
    </xf>
    <xf numFmtId="38" fontId="9" fillId="0" borderId="126" xfId="14" applyFont="1" applyBorder="1" applyAlignment="1">
      <alignment horizontal="center" vertical="center"/>
    </xf>
    <xf numFmtId="179" fontId="9" fillId="0" borderId="1" xfId="0" applyNumberFormat="1" applyFont="1" applyBorder="1" applyAlignment="1">
      <alignment horizontal="right" vertical="center"/>
    </xf>
    <xf numFmtId="38" fontId="9" fillId="0" borderId="1" xfId="14" applyFont="1" applyBorder="1" applyAlignment="1">
      <alignment horizontal="center" vertical="center"/>
    </xf>
    <xf numFmtId="38" fontId="9" fillId="0" borderId="136" xfId="14" applyFont="1" applyBorder="1" applyAlignment="1">
      <alignment horizontal="center" vertical="center"/>
    </xf>
    <xf numFmtId="179" fontId="9" fillId="0" borderId="144" xfId="0" applyNumberFormat="1" applyFont="1" applyBorder="1" applyAlignment="1">
      <alignment horizontal="right" vertical="center"/>
    </xf>
    <xf numFmtId="38" fontId="9" fillId="0" borderId="144" xfId="14" applyFont="1" applyBorder="1" applyAlignment="1">
      <alignment horizontal="center" vertical="center"/>
    </xf>
    <xf numFmtId="38" fontId="9" fillId="0" borderId="117" xfId="14" applyFont="1" applyBorder="1" applyAlignment="1">
      <alignment horizontal="center" vertical="center"/>
    </xf>
    <xf numFmtId="0" fontId="9" fillId="0" borderId="79" xfId="0" applyFont="1" applyBorder="1" applyAlignment="1">
      <alignment vertical="center" wrapText="1"/>
    </xf>
    <xf numFmtId="38" fontId="9" fillId="0" borderId="15" xfId="14" applyFont="1" applyFill="1" applyBorder="1" applyAlignment="1">
      <alignment horizontal="right" vertical="center"/>
    </xf>
    <xf numFmtId="185" fontId="9" fillId="0" borderId="15" xfId="0" applyNumberFormat="1" applyFont="1" applyFill="1" applyBorder="1" applyAlignment="1">
      <alignment horizontal="center" vertical="center"/>
    </xf>
    <xf numFmtId="0" fontId="9" fillId="0" borderId="108" xfId="0" applyFont="1" applyFill="1" applyBorder="1" applyAlignment="1">
      <alignment horizontal="center" vertical="center"/>
    </xf>
    <xf numFmtId="0" fontId="9" fillId="0" borderId="26" xfId="0" applyFont="1" applyBorder="1" applyAlignment="1">
      <alignment vertical="center" wrapText="1"/>
    </xf>
    <xf numFmtId="0" fontId="9" fillId="0" borderId="145" xfId="0" applyFont="1" applyBorder="1" applyAlignment="1">
      <alignment vertical="center" wrapText="1"/>
    </xf>
    <xf numFmtId="0" fontId="44" fillId="0" borderId="118" xfId="0" applyFont="1" applyFill="1" applyBorder="1" applyAlignment="1" applyProtection="1">
      <alignment horizontal="center" vertical="center"/>
      <protection locked="0"/>
    </xf>
    <xf numFmtId="0" fontId="44" fillId="0" borderId="84" xfId="0" applyFont="1" applyFill="1" applyBorder="1" applyAlignment="1" applyProtection="1">
      <alignment horizontal="center" vertical="center"/>
      <protection locked="0"/>
    </xf>
    <xf numFmtId="0" fontId="9" fillId="2" borderId="33"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2" fillId="0" borderId="0" xfId="0" applyFont="1" applyAlignment="1">
      <alignment horizontal="center" vertical="center"/>
    </xf>
    <xf numFmtId="0" fontId="7" fillId="2" borderId="153" xfId="0" applyFont="1" applyFill="1" applyBorder="1" applyAlignment="1">
      <alignment vertical="center" wrapText="1"/>
    </xf>
    <xf numFmtId="0" fontId="7" fillId="2" borderId="8" xfId="0" applyFont="1" applyFill="1" applyBorder="1" applyAlignment="1">
      <alignment vertical="center" wrapText="1"/>
    </xf>
    <xf numFmtId="0" fontId="7" fillId="2" borderId="22" xfId="0" applyFont="1" applyFill="1" applyBorder="1" applyAlignment="1">
      <alignment vertical="center" wrapText="1"/>
    </xf>
    <xf numFmtId="0" fontId="44" fillId="2" borderId="33" xfId="0" applyFont="1" applyFill="1" applyBorder="1" applyAlignment="1">
      <alignment horizontal="center" vertical="center"/>
    </xf>
    <xf numFmtId="0" fontId="44" fillId="2" borderId="109" xfId="0" applyFont="1" applyFill="1" applyBorder="1" applyAlignment="1">
      <alignment horizontal="center" vertical="center"/>
    </xf>
    <xf numFmtId="0" fontId="44" fillId="2" borderId="15" xfId="0" applyFont="1" applyFill="1" applyBorder="1" applyAlignment="1">
      <alignment horizontal="center" vertical="center"/>
    </xf>
    <xf numFmtId="0" fontId="44" fillId="2" borderId="2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25"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09" xfId="0" applyFont="1" applyFill="1" applyBorder="1" applyAlignment="1">
      <alignment horizontal="center" vertical="center"/>
    </xf>
    <xf numFmtId="0" fontId="9" fillId="2" borderId="16" xfId="0" applyFont="1" applyFill="1" applyBorder="1" applyAlignment="1">
      <alignment horizontal="center" vertical="center"/>
    </xf>
    <xf numFmtId="176" fontId="9" fillId="2" borderId="86" xfId="0" applyNumberFormat="1" applyFont="1" applyFill="1" applyBorder="1" applyAlignment="1">
      <alignment horizontal="center" vertical="center" wrapText="1"/>
    </xf>
    <xf numFmtId="176" fontId="9" fillId="2" borderId="7" xfId="0" applyNumberFormat="1" applyFont="1" applyFill="1" applyBorder="1" applyAlignment="1">
      <alignment horizontal="center" vertical="center" wrapText="1"/>
    </xf>
    <xf numFmtId="176" fontId="9" fillId="2" borderId="9" xfId="0" applyNumberFormat="1" applyFont="1" applyFill="1" applyBorder="1" applyAlignment="1">
      <alignment horizontal="center" vertical="center" wrapText="1"/>
    </xf>
    <xf numFmtId="0" fontId="44" fillId="0" borderId="0" xfId="0" applyFont="1" applyAlignment="1">
      <alignment horizontal="center" vertical="center"/>
    </xf>
    <xf numFmtId="0" fontId="53" fillId="0" borderId="0" xfId="0" applyNumberFormat="1" applyFont="1" applyAlignment="1">
      <alignment vertical="center"/>
    </xf>
    <xf numFmtId="0" fontId="0" fillId="0" borderId="0" xfId="0" applyNumberFormat="1" applyFont="1" applyAlignment="1">
      <alignment vertical="center"/>
    </xf>
    <xf numFmtId="0" fontId="44" fillId="2" borderId="34" xfId="0" applyNumberFormat="1" applyFont="1" applyFill="1" applyBorder="1" applyAlignment="1">
      <alignment horizontal="distributed" vertical="center" wrapText="1"/>
    </xf>
    <xf numFmtId="0" fontId="44" fillId="2" borderId="165" xfId="0" applyNumberFormat="1" applyFont="1" applyFill="1" applyBorder="1" applyAlignment="1">
      <alignment horizontal="distributed" vertical="center" wrapText="1"/>
    </xf>
    <xf numFmtId="0" fontId="44" fillId="2" borderId="41" xfId="0" applyNumberFormat="1" applyFont="1" applyFill="1" applyBorder="1" applyAlignment="1">
      <alignment horizontal="distributed" vertical="center" wrapText="1"/>
    </xf>
    <xf numFmtId="0" fontId="44" fillId="2" borderId="20" xfId="0" applyNumberFormat="1" applyFont="1" applyFill="1" applyBorder="1" applyAlignment="1">
      <alignment vertical="center" wrapText="1"/>
    </xf>
    <xf numFmtId="0" fontId="44" fillId="2" borderId="82" xfId="0" applyNumberFormat="1" applyFont="1" applyFill="1" applyBorder="1" applyAlignment="1">
      <alignment horizontal="distributed"/>
    </xf>
    <xf numFmtId="0" fontId="44" fillId="2" borderId="118" xfId="0" applyNumberFormat="1" applyFont="1" applyFill="1" applyBorder="1" applyAlignment="1">
      <alignment horizontal="distributed"/>
    </xf>
    <xf numFmtId="0" fontId="44" fillId="2" borderId="118" xfId="0" applyNumberFormat="1" applyFont="1" applyFill="1" applyBorder="1" applyAlignment="1">
      <alignment horizontal="distributed" vertical="center" wrapText="1"/>
    </xf>
    <xf numFmtId="0" fontId="66" fillId="2" borderId="36" xfId="0" applyNumberFormat="1" applyFont="1" applyFill="1" applyBorder="1" applyAlignment="1">
      <alignment vertical="center" wrapText="1"/>
    </xf>
    <xf numFmtId="0" fontId="66" fillId="2" borderId="22" xfId="0" applyNumberFormat="1" applyFont="1" applyFill="1" applyBorder="1" applyAlignment="1">
      <alignment vertical="center" wrapText="1"/>
    </xf>
    <xf numFmtId="0" fontId="66" fillId="2" borderId="20" xfId="0" applyNumberFormat="1" applyFont="1" applyFill="1" applyBorder="1" applyAlignment="1">
      <alignment vertical="center" wrapText="1"/>
    </xf>
    <xf numFmtId="0" fontId="44" fillId="2" borderId="72" xfId="0" applyNumberFormat="1" applyFont="1" applyFill="1" applyBorder="1" applyAlignment="1">
      <alignment horizontal="distributed" vertical="center" wrapText="1"/>
    </xf>
    <xf numFmtId="0" fontId="44" fillId="2" borderId="21" xfId="0" applyNumberFormat="1" applyFont="1" applyFill="1" applyBorder="1" applyAlignment="1">
      <alignment vertical="center" wrapText="1"/>
    </xf>
    <xf numFmtId="0" fontId="44" fillId="2" borderId="33" xfId="0" applyFont="1" applyFill="1" applyBorder="1" applyAlignment="1">
      <alignment horizontal="center" vertical="center" wrapText="1"/>
    </xf>
    <xf numFmtId="0" fontId="68" fillId="0" borderId="0" xfId="0" applyNumberFormat="1" applyFont="1" applyAlignment="1">
      <alignment vertical="center"/>
    </xf>
    <xf numFmtId="176" fontId="44" fillId="2" borderId="71" xfId="0" applyNumberFormat="1" applyFont="1" applyFill="1" applyBorder="1" applyAlignment="1">
      <alignment horizontal="center" vertical="center" wrapText="1"/>
    </xf>
    <xf numFmtId="176" fontId="44" fillId="2" borderId="92" xfId="0" applyNumberFormat="1" applyFont="1" applyFill="1" applyBorder="1" applyAlignment="1">
      <alignment horizontal="center" vertical="center" wrapText="1"/>
    </xf>
    <xf numFmtId="176" fontId="44" fillId="2" borderId="7" xfId="0" applyNumberFormat="1" applyFont="1" applyFill="1" applyBorder="1" applyAlignment="1">
      <alignment horizontal="center" vertical="center" wrapText="1"/>
    </xf>
    <xf numFmtId="0" fontId="44" fillId="0" borderId="115" xfId="0" applyFont="1" applyFill="1" applyBorder="1" applyAlignment="1" applyProtection="1">
      <alignment horizontal="center" vertical="center"/>
      <protection locked="0"/>
    </xf>
    <xf numFmtId="176" fontId="44" fillId="2" borderId="86" xfId="0" applyNumberFormat="1" applyFont="1" applyFill="1" applyBorder="1" applyAlignment="1">
      <alignment horizontal="center" vertical="center"/>
    </xf>
    <xf numFmtId="184" fontId="44" fillId="3" borderId="22" xfId="16" applyNumberFormat="1" applyFont="1" applyFill="1" applyBorder="1" applyAlignment="1">
      <alignment horizontal="right" vertical="center"/>
    </xf>
    <xf numFmtId="176" fontId="44" fillId="2" borderId="119" xfId="0" applyNumberFormat="1" applyFont="1" applyFill="1" applyBorder="1" applyAlignment="1">
      <alignment horizontal="center" vertical="center"/>
    </xf>
    <xf numFmtId="184" fontId="44" fillId="3" borderId="87" xfId="16" applyNumberFormat="1" applyFont="1" applyFill="1" applyBorder="1" applyAlignment="1">
      <alignment horizontal="right" vertical="center"/>
    </xf>
    <xf numFmtId="184" fontId="44" fillId="3" borderId="85" xfId="16" applyNumberFormat="1" applyFont="1" applyFill="1" applyBorder="1" applyAlignment="1">
      <alignment horizontal="right" vertical="center"/>
    </xf>
    <xf numFmtId="176" fontId="44" fillId="2" borderId="7" xfId="0" applyNumberFormat="1" applyFont="1" applyFill="1" applyBorder="1" applyAlignment="1">
      <alignment horizontal="center" vertical="center"/>
    </xf>
    <xf numFmtId="178" fontId="44" fillId="3" borderId="160" xfId="0" applyNumberFormat="1" applyFont="1" applyFill="1" applyBorder="1">
      <alignment vertical="center"/>
    </xf>
    <xf numFmtId="184" fontId="44" fillId="3" borderId="161" xfId="16" applyNumberFormat="1" applyFont="1" applyFill="1" applyBorder="1">
      <alignment vertical="center"/>
    </xf>
    <xf numFmtId="14" fontId="71" fillId="2" borderId="119" xfId="0" applyNumberFormat="1" applyFont="1" applyFill="1" applyBorder="1" applyAlignment="1">
      <alignment horizontal="center" vertical="center" wrapText="1"/>
    </xf>
    <xf numFmtId="0" fontId="44" fillId="2" borderId="124" xfId="0" applyFont="1" applyFill="1" applyBorder="1" applyAlignment="1">
      <alignment horizontal="center" vertical="center" wrapText="1"/>
    </xf>
    <xf numFmtId="0" fontId="44" fillId="2" borderId="126" xfId="0" applyFont="1" applyFill="1" applyBorder="1" applyAlignment="1">
      <alignment horizontal="center" vertical="center" wrapText="1"/>
    </xf>
    <xf numFmtId="0" fontId="44" fillId="2" borderId="6" xfId="0" applyFont="1" applyFill="1" applyBorder="1" applyAlignment="1">
      <alignment horizontal="center" vertical="center" wrapText="1"/>
    </xf>
    <xf numFmtId="0" fontId="44" fillId="0" borderId="137" xfId="0" applyFont="1" applyBorder="1" applyAlignment="1">
      <alignment vertical="center" wrapText="1"/>
    </xf>
    <xf numFmtId="0" fontId="44" fillId="0" borderId="140" xfId="0" applyFont="1" applyBorder="1" applyAlignment="1">
      <alignment vertical="center" wrapText="1"/>
    </xf>
    <xf numFmtId="0" fontId="44" fillId="0" borderId="145" xfId="0" applyFont="1" applyBorder="1" applyAlignment="1">
      <alignment vertical="center" wrapText="1"/>
    </xf>
    <xf numFmtId="0" fontId="44" fillId="0" borderId="27" xfId="0" applyNumberFormat="1" applyFont="1" applyBorder="1" applyAlignment="1" applyProtection="1">
      <alignment horizontal="center" vertical="center" wrapText="1"/>
      <protection locked="0"/>
    </xf>
    <xf numFmtId="182" fontId="44" fillId="0" borderId="127" xfId="0" applyNumberFormat="1" applyFont="1" applyBorder="1" applyAlignment="1" applyProtection="1">
      <alignment horizontal="right" vertical="center" wrapText="1"/>
      <protection locked="0"/>
    </xf>
    <xf numFmtId="182" fontId="44" fillId="0" borderId="0" xfId="0" applyNumberFormat="1" applyFont="1" applyBorder="1" applyAlignment="1" applyProtection="1">
      <alignment horizontal="right" vertical="center" wrapText="1"/>
      <protection locked="0"/>
    </xf>
    <xf numFmtId="179" fontId="44" fillId="0" borderId="109" xfId="0" applyNumberFormat="1" applyFont="1" applyBorder="1" applyAlignment="1" applyProtection="1">
      <alignment horizontal="right" vertical="center"/>
      <protection locked="0"/>
    </xf>
    <xf numFmtId="0" fontId="44" fillId="0" borderId="25" xfId="0" applyFont="1" applyFill="1" applyBorder="1" applyAlignment="1" applyProtection="1">
      <alignment horizontal="center" vertical="center" wrapText="1"/>
      <protection locked="0"/>
    </xf>
    <xf numFmtId="0" fontId="44" fillId="0" borderId="124" xfId="0" applyFont="1" applyFill="1" applyBorder="1" applyAlignment="1" applyProtection="1">
      <alignment horizontal="left" vertical="center" wrapText="1"/>
      <protection locked="0"/>
    </xf>
    <xf numFmtId="38" fontId="44" fillId="0" borderId="124" xfId="14" applyFont="1" applyFill="1" applyBorder="1" applyProtection="1">
      <alignment vertical="center"/>
      <protection locked="0"/>
    </xf>
    <xf numFmtId="0" fontId="44" fillId="0" borderId="124" xfId="0" applyFont="1" applyFill="1" applyBorder="1" applyAlignment="1" applyProtection="1">
      <alignment horizontal="center" vertical="center"/>
      <protection locked="0"/>
    </xf>
    <xf numFmtId="0" fontId="44" fillId="0" borderId="6" xfId="0" applyFont="1" applyFill="1" applyBorder="1" applyAlignment="1" applyProtection="1">
      <alignment horizontal="center" vertical="center"/>
      <protection locked="0"/>
    </xf>
    <xf numFmtId="0" fontId="44" fillId="0" borderId="144" xfId="0" applyFont="1" applyFill="1" applyBorder="1" applyAlignment="1" applyProtection="1">
      <alignment horizontal="left" vertical="center" wrapText="1"/>
      <protection locked="0"/>
    </xf>
    <xf numFmtId="38" fontId="44" fillId="0" borderId="144" xfId="14" applyFont="1" applyFill="1" applyBorder="1" applyProtection="1">
      <alignment vertical="center"/>
      <protection locked="0"/>
    </xf>
    <xf numFmtId="0" fontId="44" fillId="0" borderId="144" xfId="0" applyFont="1" applyFill="1" applyBorder="1" applyAlignment="1" applyProtection="1">
      <alignment horizontal="center" vertical="center"/>
      <protection locked="0"/>
    </xf>
    <xf numFmtId="0" fontId="44" fillId="0" borderId="73" xfId="0" applyFont="1" applyFill="1" applyBorder="1" applyAlignment="1" applyProtection="1">
      <alignment horizontal="center" vertical="center"/>
      <protection locked="0"/>
    </xf>
    <xf numFmtId="0" fontId="44" fillId="0" borderId="18" xfId="0" applyFont="1" applyFill="1" applyBorder="1" applyAlignment="1" applyProtection="1">
      <alignment horizontal="left" vertical="center" wrapText="1"/>
      <protection locked="0"/>
    </xf>
    <xf numFmtId="38" fontId="44" fillId="0" borderId="18" xfId="14" applyFont="1" applyFill="1" applyBorder="1" applyProtection="1">
      <alignment vertical="center"/>
      <protection locked="0"/>
    </xf>
    <xf numFmtId="0" fontId="44" fillId="0" borderId="18" xfId="0" applyFont="1" applyFill="1" applyBorder="1" applyAlignment="1" applyProtection="1">
      <alignment horizontal="center" vertical="center"/>
      <protection locked="0"/>
    </xf>
    <xf numFmtId="0" fontId="44" fillId="0" borderId="24" xfId="0" applyFont="1" applyFill="1" applyBorder="1" applyAlignment="1" applyProtection="1">
      <alignment horizontal="center" vertical="center"/>
      <protection locked="0"/>
    </xf>
    <xf numFmtId="0" fontId="44" fillId="0" borderId="126" xfId="0" applyFont="1" applyBorder="1" applyAlignment="1" applyProtection="1">
      <alignment vertical="center"/>
      <protection locked="0"/>
    </xf>
    <xf numFmtId="0" fontId="44" fillId="0" borderId="126" xfId="0" applyFont="1" applyBorder="1" applyAlignment="1" applyProtection="1">
      <alignment horizontal="center" vertical="center"/>
      <protection locked="0"/>
    </xf>
    <xf numFmtId="0" fontId="44" fillId="0" borderId="124" xfId="0" applyFont="1" applyBorder="1" applyAlignment="1" applyProtection="1">
      <alignment horizontal="center" vertical="center"/>
      <protection locked="0"/>
    </xf>
    <xf numFmtId="0" fontId="44" fillId="0" borderId="124" xfId="0" applyFont="1" applyBorder="1" applyAlignment="1" applyProtection="1">
      <alignment vertical="center"/>
      <protection locked="0"/>
    </xf>
    <xf numFmtId="178" fontId="44" fillId="0" borderId="124" xfId="0" applyNumberFormat="1" applyFont="1" applyBorder="1" applyAlignment="1" applyProtection="1">
      <alignment horizontal="right" vertical="center"/>
      <protection locked="0"/>
    </xf>
    <xf numFmtId="0" fontId="44" fillId="0" borderId="136" xfId="0" applyFont="1" applyBorder="1" applyAlignment="1" applyProtection="1">
      <alignment vertical="center"/>
      <protection locked="0"/>
    </xf>
    <xf numFmtId="0" fontId="44" fillId="0" borderId="136" xfId="0" applyFont="1" applyBorder="1" applyAlignment="1" applyProtection="1">
      <alignment horizontal="center" vertical="center"/>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vertical="center"/>
      <protection locked="0"/>
    </xf>
    <xf numFmtId="178" fontId="44" fillId="0" borderId="1" xfId="0" applyNumberFormat="1" applyFont="1" applyBorder="1" applyAlignment="1" applyProtection="1">
      <alignment horizontal="right" vertical="center"/>
      <protection locked="0"/>
    </xf>
    <xf numFmtId="0" fontId="44" fillId="0" borderId="10" xfId="0" applyFont="1" applyBorder="1" applyAlignment="1" applyProtection="1">
      <alignment horizontal="center" vertical="center"/>
      <protection locked="0"/>
    </xf>
    <xf numFmtId="0" fontId="44" fillId="0" borderId="18" xfId="0" applyFont="1" applyBorder="1" applyAlignment="1" applyProtection="1">
      <alignment horizontal="center" vertical="center"/>
      <protection locked="0"/>
    </xf>
    <xf numFmtId="0" fontId="44" fillId="0" borderId="18" xfId="0" applyFont="1" applyBorder="1" applyAlignment="1" applyProtection="1">
      <alignment vertical="center"/>
      <protection locked="0"/>
    </xf>
    <xf numFmtId="178" fontId="44" fillId="0" borderId="18" xfId="0" applyNumberFormat="1" applyFont="1" applyBorder="1" applyAlignment="1" applyProtection="1">
      <alignment horizontal="right" vertical="center"/>
      <protection locked="0"/>
    </xf>
    <xf numFmtId="0" fontId="44" fillId="0" borderId="126" xfId="0" applyFont="1" applyBorder="1" applyAlignment="1" applyProtection="1">
      <alignment vertical="center" wrapText="1"/>
      <protection locked="0"/>
    </xf>
    <xf numFmtId="178" fontId="44" fillId="0" borderId="124" xfId="0" applyNumberFormat="1" applyFont="1" applyBorder="1" applyAlignment="1" applyProtection="1">
      <alignment vertical="center" wrapText="1"/>
      <protection locked="0"/>
    </xf>
    <xf numFmtId="0" fontId="44" fillId="0" borderId="136" xfId="0" applyFont="1" applyBorder="1" applyAlignment="1" applyProtection="1">
      <alignment vertical="center" wrapText="1"/>
      <protection locked="0"/>
    </xf>
    <xf numFmtId="178" fontId="44" fillId="0" borderId="1" xfId="0" applyNumberFormat="1" applyFont="1" applyBorder="1" applyAlignment="1" applyProtection="1">
      <alignment vertical="center" wrapText="1"/>
      <protection locked="0"/>
    </xf>
    <xf numFmtId="0" fontId="44" fillId="0" borderId="41" xfId="0" applyFont="1" applyBorder="1" applyAlignment="1" applyProtection="1">
      <alignment vertical="center" wrapText="1"/>
      <protection locked="0"/>
    </xf>
    <xf numFmtId="178" fontId="44" fillId="0" borderId="18" xfId="0" applyNumberFormat="1" applyFont="1" applyBorder="1" applyAlignment="1" applyProtection="1">
      <alignment vertical="center" wrapText="1"/>
      <protection locked="0"/>
    </xf>
    <xf numFmtId="14" fontId="71" fillId="0" borderId="86" xfId="0" applyNumberFormat="1" applyFont="1" applyBorder="1" applyAlignment="1" applyProtection="1">
      <alignment horizontal="center" vertical="center" wrapText="1"/>
      <protection locked="0"/>
    </xf>
    <xf numFmtId="14" fontId="71" fillId="0" borderId="7" xfId="0" applyNumberFormat="1" applyFont="1" applyBorder="1" applyAlignment="1" applyProtection="1">
      <alignment horizontal="center" vertical="center" wrapText="1"/>
      <protection locked="0"/>
    </xf>
    <xf numFmtId="0" fontId="44" fillId="0" borderId="24" xfId="0" applyFont="1" applyBorder="1" applyAlignment="1" applyProtection="1">
      <alignment vertical="center" wrapText="1"/>
      <protection locked="0"/>
    </xf>
    <xf numFmtId="178" fontId="44" fillId="0" borderId="10" xfId="0" applyNumberFormat="1" applyFont="1" applyBorder="1" applyAlignment="1" applyProtection="1">
      <alignment horizontal="right" vertical="center"/>
      <protection locked="0"/>
    </xf>
    <xf numFmtId="185" fontId="44" fillId="0" borderId="18" xfId="0" applyNumberFormat="1" applyFont="1" applyBorder="1" applyAlignment="1" applyProtection="1">
      <alignment horizontal="center" vertical="center"/>
      <protection locked="0"/>
    </xf>
    <xf numFmtId="185" fontId="44" fillId="0" borderId="41" xfId="0" applyNumberFormat="1" applyFont="1" applyBorder="1" applyAlignment="1" applyProtection="1">
      <alignment horizontal="center" vertical="center"/>
      <protection locked="0"/>
    </xf>
    <xf numFmtId="185" fontId="44" fillId="0" borderId="124" xfId="0" applyNumberFormat="1" applyFont="1" applyBorder="1" applyAlignment="1" applyProtection="1">
      <alignment horizontal="center" vertical="center"/>
      <protection locked="0"/>
    </xf>
    <xf numFmtId="185" fontId="44" fillId="0" borderId="126" xfId="0" applyNumberFormat="1" applyFont="1" applyBorder="1" applyAlignment="1" applyProtection="1">
      <alignment horizontal="center" vertical="center"/>
      <protection locked="0"/>
    </xf>
    <xf numFmtId="185" fontId="44" fillId="0" borderId="1" xfId="0" applyNumberFormat="1" applyFont="1" applyBorder="1" applyAlignment="1" applyProtection="1">
      <alignment horizontal="center" vertical="center"/>
      <protection locked="0"/>
    </xf>
    <xf numFmtId="185" fontId="44" fillId="0" borderId="136" xfId="0" applyNumberFormat="1" applyFont="1" applyBorder="1" applyAlignment="1" applyProtection="1">
      <alignment horizontal="center" vertical="center"/>
      <protection locked="0"/>
    </xf>
    <xf numFmtId="0" fontId="44" fillId="0" borderId="81" xfId="0" applyFont="1" applyBorder="1" applyAlignment="1" applyProtection="1">
      <alignment vertical="center" wrapText="1"/>
      <protection locked="0"/>
    </xf>
    <xf numFmtId="0" fontId="44" fillId="0" borderId="85" xfId="0" applyFont="1" applyBorder="1" applyAlignment="1" applyProtection="1">
      <alignment vertical="center" wrapText="1"/>
      <protection locked="0"/>
    </xf>
    <xf numFmtId="178" fontId="44" fillId="0" borderId="144" xfId="0" applyNumberFormat="1" applyFont="1" applyBorder="1" applyAlignment="1" applyProtection="1">
      <alignment horizontal="right" vertical="center"/>
      <protection locked="0"/>
    </xf>
    <xf numFmtId="185" fontId="44" fillId="0" borderId="144" xfId="0" applyNumberFormat="1" applyFont="1" applyBorder="1" applyAlignment="1" applyProtection="1">
      <alignment horizontal="center" vertical="center"/>
      <protection locked="0"/>
    </xf>
    <xf numFmtId="185" fontId="44" fillId="0" borderId="117" xfId="0" applyNumberFormat="1" applyFont="1" applyBorder="1" applyAlignment="1" applyProtection="1">
      <alignment horizontal="center" vertical="center"/>
      <protection locked="0"/>
    </xf>
    <xf numFmtId="0" fontId="44" fillId="0" borderId="73" xfId="0" applyFont="1" applyBorder="1" applyAlignment="1" applyProtection="1">
      <alignment vertical="center" wrapText="1"/>
      <protection locked="0"/>
    </xf>
    <xf numFmtId="0" fontId="44" fillId="0" borderId="8" xfId="0" applyFont="1" applyBorder="1" applyAlignment="1" applyProtection="1">
      <alignment vertical="center" wrapText="1"/>
      <protection locked="0"/>
    </xf>
    <xf numFmtId="179" fontId="44" fillId="0" borderId="124" xfId="0" applyNumberFormat="1" applyFont="1" applyBorder="1" applyAlignment="1" applyProtection="1">
      <alignment horizontal="right" vertical="center"/>
      <protection locked="0"/>
    </xf>
    <xf numFmtId="38" fontId="44" fillId="0" borderId="124" xfId="14" applyFont="1" applyBorder="1" applyAlignment="1" applyProtection="1">
      <alignment horizontal="center" vertical="center"/>
      <protection locked="0"/>
    </xf>
    <xf numFmtId="38" fontId="44" fillId="0" borderId="126" xfId="14" applyFont="1" applyBorder="1" applyAlignment="1" applyProtection="1">
      <alignment horizontal="center" vertical="center"/>
      <protection locked="0"/>
    </xf>
    <xf numFmtId="179" fontId="44" fillId="0" borderId="1" xfId="0" applyNumberFormat="1" applyFont="1" applyBorder="1" applyAlignment="1" applyProtection="1">
      <alignment horizontal="right" vertical="center"/>
      <protection locked="0"/>
    </xf>
    <xf numFmtId="38" fontId="44" fillId="0" borderId="1" xfId="14" applyFont="1" applyBorder="1" applyAlignment="1" applyProtection="1">
      <alignment horizontal="center" vertical="center"/>
      <protection locked="0"/>
    </xf>
    <xf numFmtId="38" fontId="44" fillId="0" borderId="136" xfId="14" applyFont="1" applyBorder="1" applyAlignment="1" applyProtection="1">
      <alignment horizontal="center" vertical="center"/>
      <protection locked="0"/>
    </xf>
    <xf numFmtId="179" fontId="44" fillId="0" borderId="144" xfId="0" applyNumberFormat="1" applyFont="1" applyBorder="1" applyAlignment="1" applyProtection="1">
      <alignment horizontal="right" vertical="center"/>
      <protection locked="0"/>
    </xf>
    <xf numFmtId="38" fontId="44" fillId="0" borderId="144" xfId="14" applyFont="1" applyBorder="1" applyAlignment="1" applyProtection="1">
      <alignment horizontal="center" vertical="center"/>
      <protection locked="0"/>
    </xf>
    <xf numFmtId="38" fontId="44" fillId="0" borderId="117" xfId="14" applyFont="1" applyBorder="1" applyAlignment="1" applyProtection="1">
      <alignment horizontal="center" vertical="center" wrapText="1"/>
      <protection locked="0"/>
    </xf>
    <xf numFmtId="0" fontId="60" fillId="0" borderId="81" xfId="0" applyFont="1" applyBorder="1" applyAlignment="1" applyProtection="1">
      <alignment horizontal="justify" vertical="center" wrapText="1"/>
      <protection locked="0"/>
    </xf>
    <xf numFmtId="38" fontId="44" fillId="0" borderId="15" xfId="14" applyFont="1" applyFill="1" applyBorder="1" applyAlignment="1" applyProtection="1">
      <alignment horizontal="right" vertical="center"/>
      <protection locked="0"/>
    </xf>
    <xf numFmtId="185" fontId="44" fillId="0" borderId="15" xfId="0" applyNumberFormat="1" applyFont="1" applyFill="1" applyBorder="1" applyAlignment="1" applyProtection="1">
      <alignment horizontal="center" vertical="center"/>
      <protection locked="0"/>
    </xf>
    <xf numFmtId="0" fontId="44" fillId="0" borderId="108" xfId="0" applyFont="1" applyFill="1" applyBorder="1" applyAlignment="1" applyProtection="1">
      <alignment horizontal="center" vertical="center"/>
      <protection locked="0"/>
    </xf>
    <xf numFmtId="0" fontId="44" fillId="0" borderId="26" xfId="0" applyFont="1" applyBorder="1" applyAlignment="1" applyProtection="1">
      <alignment vertical="center" wrapText="1"/>
      <protection locked="0"/>
    </xf>
    <xf numFmtId="181" fontId="71" fillId="0" borderId="1" xfId="0" applyNumberFormat="1" applyFont="1" applyBorder="1" applyAlignment="1" applyProtection="1">
      <alignment horizontal="distributed" vertical="center"/>
      <protection locked="0"/>
    </xf>
    <xf numFmtId="0" fontId="9" fillId="0" borderId="0"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71" xfId="0" applyFont="1" applyBorder="1">
      <alignment vertical="center"/>
    </xf>
    <xf numFmtId="0" fontId="71" fillId="0" borderId="0" xfId="0" applyFont="1" applyBorder="1" applyAlignment="1">
      <alignment horizontal="justify" vertical="center" wrapText="1"/>
    </xf>
    <xf numFmtId="0" fontId="44" fillId="0" borderId="22" xfId="0" applyFont="1" applyBorder="1">
      <alignment vertical="center"/>
    </xf>
    <xf numFmtId="0" fontId="53" fillId="0" borderId="0" xfId="0" applyFont="1" applyBorder="1" applyAlignment="1">
      <alignment horizontal="justify" vertical="center" wrapText="1"/>
    </xf>
    <xf numFmtId="0" fontId="44" fillId="0" borderId="0" xfId="0" applyFont="1" applyBorder="1" applyAlignment="1">
      <alignment horizontal="justify" vertical="center" wrapText="1"/>
    </xf>
    <xf numFmtId="0" fontId="44" fillId="0" borderId="0" xfId="0" applyFont="1" applyBorder="1" applyAlignment="1" applyProtection="1">
      <alignment horizontal="right" vertical="center" wrapText="1"/>
      <protection locked="0"/>
    </xf>
    <xf numFmtId="0" fontId="44" fillId="0" borderId="0" xfId="0" applyFont="1" applyBorder="1" applyAlignment="1" applyProtection="1">
      <alignment horizontal="left" vertical="center"/>
      <protection locked="0"/>
    </xf>
    <xf numFmtId="0" fontId="44" fillId="0" borderId="0" xfId="0" applyFont="1" applyBorder="1" applyAlignment="1">
      <alignment horizontal="left" vertical="center"/>
    </xf>
    <xf numFmtId="0" fontId="44" fillId="2" borderId="14" xfId="0" applyFont="1" applyFill="1" applyBorder="1" applyAlignment="1">
      <alignment horizontal="center" vertical="center" wrapText="1"/>
    </xf>
    <xf numFmtId="0" fontId="44" fillId="2" borderId="15" xfId="0" applyFont="1" applyFill="1" applyBorder="1" applyAlignment="1">
      <alignment horizontal="center" vertical="center" wrapText="1"/>
    </xf>
    <xf numFmtId="0" fontId="73" fillId="2" borderId="16" xfId="0" applyFont="1" applyFill="1" applyBorder="1" applyAlignment="1">
      <alignment horizontal="center" vertical="center" wrapText="1"/>
    </xf>
    <xf numFmtId="14" fontId="71" fillId="0" borderId="9" xfId="0" applyNumberFormat="1" applyFont="1" applyBorder="1" applyAlignment="1" applyProtection="1">
      <alignment horizontal="center" vertical="center" wrapText="1"/>
      <protection locked="0"/>
    </xf>
    <xf numFmtId="181" fontId="71" fillId="0" borderId="10" xfId="0" applyNumberFormat="1" applyFont="1" applyBorder="1" applyAlignment="1" applyProtection="1">
      <alignment horizontal="distributed" vertical="center"/>
      <protection locked="0"/>
    </xf>
    <xf numFmtId="0" fontId="44" fillId="0" borderId="115" xfId="0" applyFont="1" applyBorder="1" applyAlignment="1" applyProtection="1">
      <alignment horizontal="center" vertical="center" wrapText="1"/>
      <protection locked="0"/>
    </xf>
    <xf numFmtId="0" fontId="44" fillId="0" borderId="124" xfId="0" applyFont="1" applyBorder="1" applyAlignment="1" applyProtection="1">
      <alignment horizontal="left" vertical="center" wrapText="1"/>
      <protection locked="0"/>
    </xf>
    <xf numFmtId="0" fontId="44" fillId="0" borderId="84" xfId="0" applyFont="1" applyBorder="1" applyAlignment="1" applyProtection="1">
      <alignment horizontal="center" vertical="center" wrapText="1"/>
      <protection locked="0"/>
    </xf>
    <xf numFmtId="0" fontId="44" fillId="0" borderId="18" xfId="0" applyFont="1" applyBorder="1" applyAlignment="1" applyProtection="1">
      <alignment horizontal="left" vertical="center"/>
      <protection locked="0"/>
    </xf>
    <xf numFmtId="0" fontId="44" fillId="0" borderId="19" xfId="0" applyFont="1" applyBorder="1" applyAlignment="1">
      <alignment horizontal="justify" vertical="center" wrapText="1"/>
    </xf>
    <xf numFmtId="0" fontId="44" fillId="0" borderId="24" xfId="0" applyFont="1" applyBorder="1">
      <alignment vertical="center"/>
    </xf>
    <xf numFmtId="0" fontId="9" fillId="0" borderId="0" xfId="0" applyFont="1" applyAlignment="1">
      <alignment horizontal="justify" vertical="center"/>
    </xf>
    <xf numFmtId="0" fontId="53" fillId="0" borderId="0" xfId="1" applyFont="1" applyProtection="1">
      <alignment vertical="center"/>
    </xf>
    <xf numFmtId="0" fontId="26" fillId="0" borderId="0" xfId="1" applyFont="1" applyProtection="1">
      <alignment vertical="center"/>
      <protection locked="0"/>
    </xf>
    <xf numFmtId="0" fontId="69" fillId="0" borderId="0" xfId="0" applyFont="1">
      <alignment vertical="center"/>
    </xf>
    <xf numFmtId="0" fontId="69" fillId="0" borderId="0" xfId="0" applyFont="1" applyAlignment="1">
      <alignment vertical="center"/>
    </xf>
    <xf numFmtId="178" fontId="69" fillId="0" borderId="1" xfId="0" applyNumberFormat="1" applyFont="1" applyBorder="1" applyAlignment="1" applyProtection="1">
      <alignment horizontal="center" vertical="center"/>
      <protection locked="0"/>
    </xf>
    <xf numFmtId="178" fontId="69" fillId="0" borderId="1" xfId="0" applyNumberFormat="1" applyFont="1" applyBorder="1" applyAlignment="1" applyProtection="1">
      <alignment vertical="center"/>
      <protection locked="0"/>
    </xf>
    <xf numFmtId="0" fontId="69" fillId="0" borderId="8" xfId="0" applyFont="1" applyBorder="1" applyAlignment="1" applyProtection="1">
      <alignment vertical="center" wrapText="1"/>
      <protection locked="0"/>
    </xf>
    <xf numFmtId="0" fontId="69" fillId="0" borderId="145" xfId="0" applyFont="1" applyBorder="1" applyAlignment="1">
      <alignment vertical="center" wrapText="1"/>
    </xf>
    <xf numFmtId="178" fontId="69" fillId="0" borderId="1" xfId="0" applyNumberFormat="1" applyFont="1" applyBorder="1" applyAlignment="1" applyProtection="1">
      <alignment horizontal="right" vertical="center"/>
      <protection locked="0"/>
    </xf>
    <xf numFmtId="185" fontId="69" fillId="0" borderId="1" xfId="0" applyNumberFormat="1" applyFont="1" applyBorder="1" applyAlignment="1" applyProtection="1">
      <alignment horizontal="center" vertical="center"/>
      <protection locked="0"/>
    </xf>
    <xf numFmtId="185" fontId="69" fillId="0" borderId="136" xfId="0" applyNumberFormat="1" applyFont="1" applyBorder="1" applyAlignment="1" applyProtection="1">
      <alignment horizontal="center" vertical="center"/>
      <protection locked="0"/>
    </xf>
    <xf numFmtId="179" fontId="69" fillId="0" borderId="1" xfId="0" applyNumberFormat="1" applyFont="1" applyBorder="1" applyAlignment="1" applyProtection="1">
      <alignment horizontal="right" vertical="center"/>
      <protection locked="0"/>
    </xf>
    <xf numFmtId="38" fontId="69" fillId="0" borderId="1" xfId="14" applyFont="1" applyBorder="1" applyAlignment="1" applyProtection="1">
      <alignment horizontal="center" vertical="center"/>
      <protection locked="0"/>
    </xf>
    <xf numFmtId="38" fontId="69" fillId="0" borderId="136" xfId="14" applyFont="1" applyBorder="1" applyAlignment="1" applyProtection="1">
      <alignment horizontal="center" vertical="center"/>
      <protection locked="0"/>
    </xf>
    <xf numFmtId="0" fontId="69" fillId="2" borderId="124" xfId="0" applyFont="1" applyFill="1" applyBorder="1" applyAlignment="1">
      <alignment horizontal="center" vertical="center" wrapText="1"/>
    </xf>
    <xf numFmtId="0" fontId="69" fillId="2" borderId="6" xfId="0" applyFont="1" applyFill="1" applyBorder="1" applyAlignment="1">
      <alignment horizontal="center" vertical="center" wrapText="1"/>
    </xf>
    <xf numFmtId="178" fontId="50" fillId="0" borderId="10" xfId="0" applyNumberFormat="1" applyFont="1" applyBorder="1" applyAlignment="1">
      <alignment horizontal="right" vertical="center"/>
    </xf>
    <xf numFmtId="185" fontId="50" fillId="0" borderId="18" xfId="0" applyNumberFormat="1" applyFont="1" applyBorder="1" applyAlignment="1">
      <alignment horizontal="center" vertical="center"/>
    </xf>
    <xf numFmtId="185" fontId="50" fillId="0" borderId="41" xfId="0" applyNumberFormat="1" applyFont="1" applyBorder="1" applyAlignment="1">
      <alignment horizontal="center" vertical="center"/>
    </xf>
    <xf numFmtId="0" fontId="50" fillId="0" borderId="24" xfId="0" applyFont="1" applyBorder="1" applyAlignment="1">
      <alignment vertical="center" wrapText="1"/>
    </xf>
    <xf numFmtId="178" fontId="50" fillId="0" borderId="124" xfId="0" applyNumberFormat="1" applyFont="1" applyBorder="1" applyAlignment="1">
      <alignment horizontal="right" vertical="center"/>
    </xf>
    <xf numFmtId="185" fontId="50" fillId="0" borderId="124" xfId="0" applyNumberFormat="1" applyFont="1" applyBorder="1" applyAlignment="1">
      <alignment horizontal="center" vertical="center"/>
    </xf>
    <xf numFmtId="185" fontId="50" fillId="0" borderId="126" xfId="0" applyNumberFormat="1" applyFont="1" applyBorder="1" applyAlignment="1">
      <alignment horizontal="center" vertical="center"/>
    </xf>
    <xf numFmtId="0" fontId="50" fillId="0" borderId="81" xfId="0" applyFont="1" applyBorder="1" applyAlignment="1">
      <alignment vertical="center" wrapText="1"/>
    </xf>
    <xf numFmtId="178" fontId="50" fillId="0" borderId="1" xfId="0" applyNumberFormat="1" applyFont="1" applyBorder="1" applyAlignment="1">
      <alignment horizontal="right" vertical="center"/>
    </xf>
    <xf numFmtId="185" fontId="50" fillId="0" borderId="1" xfId="0" applyNumberFormat="1" applyFont="1" applyBorder="1" applyAlignment="1">
      <alignment horizontal="center" vertical="center"/>
    </xf>
    <xf numFmtId="185" fontId="50" fillId="0" borderId="136" xfId="0" applyNumberFormat="1" applyFont="1" applyBorder="1" applyAlignment="1">
      <alignment horizontal="center" vertical="center"/>
    </xf>
    <xf numFmtId="0" fontId="50" fillId="0" borderId="85" xfId="0" applyFont="1" applyBorder="1" applyAlignment="1">
      <alignment vertical="center" wrapText="1"/>
    </xf>
    <xf numFmtId="0" fontId="69" fillId="0" borderId="85" xfId="0" applyFont="1" applyBorder="1" applyAlignment="1" applyProtection="1">
      <alignment vertical="center" wrapText="1"/>
      <protection locked="0"/>
    </xf>
    <xf numFmtId="0" fontId="69" fillId="0" borderId="137" xfId="0" applyFont="1" applyBorder="1" applyAlignment="1">
      <alignment vertical="center" wrapText="1"/>
    </xf>
    <xf numFmtId="0" fontId="50" fillId="0" borderId="21" xfId="0" applyFont="1" applyBorder="1" applyAlignment="1">
      <alignment vertical="center" wrapText="1"/>
    </xf>
    <xf numFmtId="178" fontId="50" fillId="0" borderId="144" xfId="0" applyNumberFormat="1" applyFont="1" applyBorder="1" applyAlignment="1">
      <alignment horizontal="right" vertical="center"/>
    </xf>
    <xf numFmtId="185" fontId="50" fillId="0" borderId="144" xfId="0" applyNumberFormat="1" applyFont="1" applyBorder="1" applyAlignment="1">
      <alignment horizontal="center" vertical="center"/>
    </xf>
    <xf numFmtId="179" fontId="50" fillId="0" borderId="124" xfId="0" applyNumberFormat="1" applyFont="1" applyBorder="1" applyAlignment="1">
      <alignment horizontal="right" vertical="center"/>
    </xf>
    <xf numFmtId="38" fontId="50" fillId="0" borderId="124" xfId="14" applyFont="1" applyBorder="1" applyAlignment="1">
      <alignment horizontal="center" vertical="center"/>
    </xf>
    <xf numFmtId="38" fontId="50" fillId="0" borderId="126" xfId="14" applyFont="1" applyBorder="1" applyAlignment="1">
      <alignment horizontal="center" vertical="center"/>
    </xf>
    <xf numFmtId="0" fontId="69" fillId="0" borderId="140" xfId="0" applyFont="1" applyBorder="1" applyAlignment="1">
      <alignment vertical="center" wrapText="1"/>
    </xf>
    <xf numFmtId="179" fontId="50" fillId="0" borderId="144" xfId="0" applyNumberFormat="1" applyFont="1" applyBorder="1" applyAlignment="1">
      <alignment horizontal="right" vertical="center"/>
    </xf>
    <xf numFmtId="38" fontId="50" fillId="0" borderId="144" xfId="14" applyFont="1" applyBorder="1" applyAlignment="1">
      <alignment horizontal="center" vertical="center"/>
    </xf>
    <xf numFmtId="38" fontId="50" fillId="0" borderId="117" xfId="14" applyFont="1" applyBorder="1" applyAlignment="1">
      <alignment horizontal="center" vertical="center" wrapText="1"/>
    </xf>
    <xf numFmtId="0" fontId="50" fillId="0" borderId="79" xfId="0" applyFont="1" applyBorder="1" applyAlignment="1">
      <alignment vertical="center" wrapText="1"/>
    </xf>
    <xf numFmtId="38" fontId="50" fillId="0" borderId="15" xfId="14" applyFont="1" applyFill="1" applyBorder="1" applyAlignment="1">
      <alignment horizontal="right" vertical="center"/>
    </xf>
    <xf numFmtId="185" fontId="50" fillId="0" borderId="15" xfId="0" applyNumberFormat="1" applyFont="1" applyFill="1" applyBorder="1" applyAlignment="1">
      <alignment horizontal="center" vertical="center"/>
    </xf>
    <xf numFmtId="0" fontId="50" fillId="0" borderId="108" xfId="0" applyFont="1" applyFill="1" applyBorder="1" applyAlignment="1">
      <alignment horizontal="center" vertical="center"/>
    </xf>
    <xf numFmtId="178" fontId="50" fillId="0" borderId="124" xfId="0" applyNumberFormat="1" applyFont="1" applyBorder="1" applyAlignment="1">
      <alignment horizontal="center" vertical="center"/>
    </xf>
    <xf numFmtId="178" fontId="50" fillId="0" borderId="124" xfId="0" applyNumberFormat="1" applyFont="1" applyBorder="1" applyAlignment="1">
      <alignment vertical="center"/>
    </xf>
    <xf numFmtId="0" fontId="75" fillId="0" borderId="0" xfId="0" applyFont="1" applyAlignment="1">
      <alignment vertical="center"/>
    </xf>
    <xf numFmtId="0" fontId="51" fillId="0" borderId="0" xfId="0" applyFont="1" applyAlignment="1">
      <alignment vertical="center"/>
    </xf>
    <xf numFmtId="178" fontId="50" fillId="0" borderId="10" xfId="0" applyNumberFormat="1" applyFont="1" applyBorder="1" applyAlignment="1">
      <alignment vertical="center"/>
    </xf>
    <xf numFmtId="178" fontId="50" fillId="0" borderId="41" xfId="0" applyNumberFormat="1" applyFont="1" applyBorder="1" applyAlignment="1">
      <alignment horizontal="center" vertical="center"/>
    </xf>
    <xf numFmtId="178" fontId="50" fillId="0" borderId="126" xfId="0" applyNumberFormat="1" applyFont="1" applyBorder="1" applyAlignment="1">
      <alignment vertical="center"/>
    </xf>
    <xf numFmtId="178" fontId="50" fillId="0" borderId="126" xfId="0" applyNumberFormat="1" applyFont="1" applyBorder="1" applyAlignment="1">
      <alignment horizontal="center" vertical="center"/>
    </xf>
    <xf numFmtId="0" fontId="50" fillId="0" borderId="22" xfId="0" applyFont="1" applyBorder="1" applyAlignment="1">
      <alignment vertical="center" wrapText="1"/>
    </xf>
    <xf numFmtId="178" fontId="50" fillId="0" borderId="136" xfId="0" applyNumberFormat="1" applyFont="1" applyBorder="1" applyAlignment="1">
      <alignment vertical="center"/>
    </xf>
    <xf numFmtId="178" fontId="50" fillId="0" borderId="136" xfId="0" applyNumberFormat="1" applyFont="1" applyBorder="1" applyAlignment="1">
      <alignment horizontal="center" vertical="center"/>
    </xf>
    <xf numFmtId="0" fontId="50" fillId="0" borderId="87" xfId="0" applyFont="1" applyBorder="1" applyAlignment="1">
      <alignment vertical="center" wrapText="1"/>
    </xf>
    <xf numFmtId="178" fontId="69" fillId="0" borderId="136" xfId="0" applyNumberFormat="1" applyFont="1" applyBorder="1" applyAlignment="1" applyProtection="1">
      <alignment vertical="center"/>
      <protection locked="0"/>
    </xf>
    <xf numFmtId="178" fontId="69" fillId="0" borderId="136" xfId="0" applyNumberFormat="1" applyFont="1" applyBorder="1" applyAlignment="1" applyProtection="1">
      <alignment horizontal="center" vertical="center"/>
      <protection locked="0"/>
    </xf>
    <xf numFmtId="179" fontId="50" fillId="0" borderId="124" xfId="0" applyNumberFormat="1" applyFont="1" applyBorder="1" applyAlignment="1">
      <alignment vertical="center"/>
    </xf>
    <xf numFmtId="179" fontId="50" fillId="0" borderId="124" xfId="0" applyNumberFormat="1" applyFont="1" applyBorder="1" applyAlignment="1">
      <alignment horizontal="center" vertical="center"/>
    </xf>
    <xf numFmtId="179" fontId="50" fillId="0" borderId="1" xfId="0" applyNumberFormat="1" applyFont="1" applyBorder="1" applyAlignment="1">
      <alignment vertical="center"/>
    </xf>
    <xf numFmtId="179" fontId="50" fillId="0" borderId="1" xfId="0" applyNumberFormat="1" applyFont="1" applyBorder="1" applyAlignment="1">
      <alignment horizontal="center" vertical="center"/>
    </xf>
    <xf numFmtId="179" fontId="50" fillId="0" borderId="144" xfId="0" applyNumberFormat="1" applyFont="1" applyBorder="1" applyAlignment="1">
      <alignment vertical="center"/>
    </xf>
    <xf numFmtId="179" fontId="50" fillId="0" borderId="144" xfId="0" applyNumberFormat="1" applyFont="1" applyBorder="1" applyAlignment="1">
      <alignment horizontal="center" vertical="center"/>
    </xf>
    <xf numFmtId="179" fontId="69" fillId="0" borderId="1" xfId="0" applyNumberFormat="1" applyFont="1" applyBorder="1" applyAlignment="1" applyProtection="1">
      <alignment vertical="center"/>
      <protection locked="0"/>
    </xf>
    <xf numFmtId="179" fontId="69" fillId="0" borderId="1" xfId="0" applyNumberFormat="1" applyFont="1" applyBorder="1" applyAlignment="1" applyProtection="1">
      <alignment horizontal="center" vertical="center"/>
      <protection locked="0"/>
    </xf>
    <xf numFmtId="0" fontId="50" fillId="0" borderId="26" xfId="0" applyFont="1" applyBorder="1" applyAlignment="1">
      <alignment vertical="center" wrapText="1"/>
    </xf>
    <xf numFmtId="0" fontId="69" fillId="2" borderId="126" xfId="0" applyFont="1" applyFill="1" applyBorder="1" applyAlignment="1">
      <alignment horizontal="center" vertical="center" wrapText="1"/>
    </xf>
    <xf numFmtId="0" fontId="69" fillId="2" borderId="126" xfId="0" applyFont="1" applyFill="1" applyBorder="1" applyAlignment="1">
      <alignment horizontal="center" vertical="center" wrapText="1"/>
    </xf>
    <xf numFmtId="0" fontId="0" fillId="0" borderId="0" xfId="0" applyAlignment="1">
      <alignment vertical="center"/>
    </xf>
    <xf numFmtId="0" fontId="0" fillId="0" borderId="20" xfId="0" applyBorder="1">
      <alignment vertical="center"/>
    </xf>
    <xf numFmtId="0" fontId="0" fillId="0" borderId="0" xfId="0" applyAlignment="1">
      <alignment vertical="center" wrapText="1"/>
    </xf>
    <xf numFmtId="0" fontId="88" fillId="0" borderId="0" xfId="1" applyFont="1" applyFill="1" applyProtection="1">
      <alignment vertical="center"/>
    </xf>
    <xf numFmtId="0" fontId="89" fillId="0" borderId="0" xfId="1" applyFont="1" applyProtection="1">
      <alignment vertical="center"/>
    </xf>
    <xf numFmtId="0" fontId="89" fillId="0" borderId="0" xfId="1" applyFont="1" applyFill="1" applyProtection="1">
      <alignment vertical="center"/>
    </xf>
    <xf numFmtId="0" fontId="90" fillId="0" borderId="0" xfId="1" applyFont="1" applyProtection="1">
      <alignment vertical="center"/>
    </xf>
    <xf numFmtId="0" fontId="91" fillId="0" borderId="0" xfId="1" applyFont="1" applyProtection="1">
      <alignment vertical="center"/>
    </xf>
    <xf numFmtId="0" fontId="60" fillId="0" borderId="0" xfId="1" applyFont="1" applyFill="1" applyAlignment="1" applyProtection="1">
      <alignment vertical="center"/>
    </xf>
    <xf numFmtId="0" fontId="92" fillId="0" borderId="0" xfId="1" applyFont="1" applyFill="1" applyAlignment="1" applyProtection="1">
      <alignment vertical="center"/>
    </xf>
    <xf numFmtId="0" fontId="92" fillId="0" borderId="0" xfId="1" applyFont="1" applyFill="1" applyAlignment="1" applyProtection="1">
      <alignment vertical="center" wrapText="1"/>
    </xf>
    <xf numFmtId="0" fontId="90" fillId="0" borderId="0" xfId="1" applyFont="1" applyFill="1" applyProtection="1">
      <alignment vertical="center"/>
    </xf>
    <xf numFmtId="0" fontId="93" fillId="0" borderId="0" xfId="1" applyFont="1" applyProtection="1">
      <alignment vertical="center"/>
    </xf>
    <xf numFmtId="0" fontId="94" fillId="0" borderId="0" xfId="1" applyFont="1" applyFill="1" applyProtection="1">
      <alignment vertical="center"/>
    </xf>
    <xf numFmtId="0" fontId="89" fillId="0" borderId="0" xfId="1" applyFont="1" applyFill="1" applyAlignment="1" applyProtection="1">
      <alignment horizontal="left" vertical="center"/>
    </xf>
    <xf numFmtId="0" fontId="60" fillId="0" borderId="0" xfId="1" applyFont="1" applyFill="1" applyProtection="1">
      <alignment vertical="center"/>
    </xf>
    <xf numFmtId="0" fontId="53" fillId="0" borderId="0" xfId="1" applyFont="1" applyFill="1" applyProtection="1">
      <alignment vertical="center"/>
    </xf>
    <xf numFmtId="0" fontId="2" fillId="0" borderId="0" xfId="1" applyFont="1" applyProtection="1">
      <alignment vertical="center"/>
    </xf>
    <xf numFmtId="187" fontId="2" fillId="0" borderId="0" xfId="1" applyNumberFormat="1" applyFont="1" applyProtection="1">
      <alignment vertical="center"/>
    </xf>
    <xf numFmtId="0" fontId="92" fillId="7" borderId="182" xfId="1" applyFont="1" applyFill="1" applyBorder="1" applyAlignment="1" applyProtection="1">
      <alignment vertical="center" textRotation="255"/>
    </xf>
    <xf numFmtId="188" fontId="2" fillId="5" borderId="0" xfId="1" applyNumberFormat="1" applyFont="1" applyFill="1" applyProtection="1">
      <alignment vertical="center"/>
    </xf>
    <xf numFmtId="49" fontId="2" fillId="0" borderId="0" xfId="1" applyNumberFormat="1" applyFont="1" applyProtection="1">
      <alignment vertical="center"/>
    </xf>
    <xf numFmtId="0" fontId="92" fillId="7" borderId="23" xfId="1" applyFont="1" applyFill="1" applyBorder="1" applyAlignment="1" applyProtection="1">
      <alignment vertical="center" textRotation="255"/>
    </xf>
    <xf numFmtId="0" fontId="53" fillId="0" borderId="0" xfId="1" applyFont="1" applyFill="1" applyAlignment="1" applyProtection="1">
      <alignment horizontal="center" vertical="center"/>
    </xf>
    <xf numFmtId="0" fontId="60" fillId="0" borderId="0" xfId="1" applyFont="1" applyFill="1" applyBorder="1" applyAlignment="1" applyProtection="1">
      <alignment horizontal="center" vertical="center"/>
    </xf>
    <xf numFmtId="0" fontId="90" fillId="0" borderId="0" xfId="1" applyFont="1" applyFill="1" applyAlignment="1" applyProtection="1">
      <alignment horizontal="center" vertical="center"/>
    </xf>
    <xf numFmtId="0" fontId="92" fillId="0" borderId="0" xfId="1" applyFont="1" applyFill="1" applyBorder="1" applyAlignment="1" applyProtection="1">
      <alignment horizontal="center" vertical="center"/>
    </xf>
    <xf numFmtId="0" fontId="89" fillId="0" borderId="0" xfId="1" applyFont="1" applyFill="1" applyAlignment="1" applyProtection="1">
      <alignment horizontal="right" vertical="center"/>
    </xf>
    <xf numFmtId="0" fontId="6" fillId="0" borderId="0" xfId="1" applyFont="1" applyProtection="1">
      <alignment vertical="center"/>
    </xf>
    <xf numFmtId="0" fontId="53" fillId="0" borderId="20" xfId="1" applyFont="1" applyBorder="1" applyAlignment="1" applyProtection="1">
      <alignment vertical="center" shrinkToFit="1"/>
    </xf>
    <xf numFmtId="0" fontId="60" fillId="0" borderId="0" xfId="1" applyFont="1" applyAlignment="1" applyProtection="1">
      <alignment vertical="center"/>
    </xf>
    <xf numFmtId="0" fontId="44" fillId="0" borderId="0" xfId="1" applyFont="1" applyFill="1" applyBorder="1" applyAlignment="1" applyProtection="1">
      <alignment vertical="center" wrapText="1"/>
    </xf>
    <xf numFmtId="0" fontId="44" fillId="0" borderId="0" xfId="1" applyFont="1" applyFill="1" applyBorder="1" applyAlignment="1" applyProtection="1">
      <alignment vertical="top" wrapText="1" shrinkToFit="1"/>
    </xf>
    <xf numFmtId="0" fontId="3" fillId="0" borderId="0" xfId="1" applyFont="1" applyFill="1" applyBorder="1" applyAlignment="1" applyProtection="1">
      <alignment vertical="top" wrapText="1" shrinkToFit="1"/>
    </xf>
    <xf numFmtId="0" fontId="3" fillId="0" borderId="0" xfId="1" applyFont="1" applyFill="1" applyBorder="1" applyAlignment="1" applyProtection="1">
      <alignment horizontal="left" vertical="center" wrapText="1"/>
    </xf>
    <xf numFmtId="0" fontId="3" fillId="0" borderId="0" xfId="1" applyFont="1" applyFill="1" applyBorder="1" applyAlignment="1" applyProtection="1">
      <alignment vertical="center" wrapText="1"/>
    </xf>
    <xf numFmtId="0" fontId="53" fillId="0" borderId="0" xfId="1" applyFont="1" applyAlignment="1" applyProtection="1">
      <alignment vertical="top"/>
    </xf>
    <xf numFmtId="0" fontId="2" fillId="0" borderId="0" xfId="1" applyFont="1" applyAlignment="1" applyProtection="1">
      <alignment vertical="top"/>
    </xf>
    <xf numFmtId="0" fontId="3" fillId="0" borderId="0" xfId="1" applyFont="1" applyFill="1" applyAlignment="1" applyProtection="1">
      <alignment vertical="center"/>
    </xf>
    <xf numFmtId="0" fontId="3" fillId="0" borderId="0" xfId="1" applyFont="1" applyAlignment="1" applyProtection="1">
      <alignment vertical="top"/>
    </xf>
    <xf numFmtId="0" fontId="53" fillId="0" borderId="0" xfId="1" applyFont="1" applyFill="1" applyAlignment="1" applyProtection="1">
      <alignment vertical="center"/>
    </xf>
    <xf numFmtId="0" fontId="53" fillId="0" borderId="0" xfId="1" applyFont="1" applyAlignment="1" applyProtection="1">
      <alignment vertical="center"/>
    </xf>
    <xf numFmtId="0" fontId="3" fillId="0" borderId="0" xfId="1" applyFont="1" applyAlignment="1" applyProtection="1">
      <alignment vertical="top" wrapText="1"/>
    </xf>
    <xf numFmtId="0" fontId="44" fillId="0" borderId="0" xfId="1" applyFont="1" applyAlignment="1" applyProtection="1">
      <alignment vertical="top" wrapText="1"/>
    </xf>
    <xf numFmtId="0" fontId="60" fillId="0" borderId="0" xfId="1" applyFont="1" applyProtection="1">
      <alignment vertical="center"/>
    </xf>
    <xf numFmtId="0" fontId="3" fillId="0" borderId="0" xfId="1" applyFont="1" applyProtection="1">
      <alignment vertical="center"/>
    </xf>
    <xf numFmtId="0" fontId="9" fillId="0" borderId="0" xfId="1" applyFont="1" applyProtection="1">
      <alignment vertical="center"/>
    </xf>
    <xf numFmtId="190" fontId="91" fillId="6" borderId="0" xfId="0" applyNumberFormat="1" applyFont="1" applyFill="1" applyAlignment="1" applyProtection="1">
      <alignment horizontal="center" vertical="center" wrapText="1"/>
      <protection locked="0"/>
    </xf>
    <xf numFmtId="0" fontId="91" fillId="0" borderId="0" xfId="0" applyFont="1" applyAlignment="1" applyProtection="1">
      <alignment horizontal="center" vertical="center" wrapText="1"/>
      <protection locked="0"/>
    </xf>
    <xf numFmtId="0" fontId="107" fillId="0" borderId="0" xfId="0" applyFont="1" applyAlignment="1" applyProtection="1">
      <alignment horizontal="center" vertical="center" wrapText="1"/>
      <protection locked="0"/>
    </xf>
    <xf numFmtId="38" fontId="91" fillId="0" borderId="0" xfId="14" applyFont="1" applyAlignment="1" applyProtection="1">
      <alignment horizontal="center" vertical="center" wrapText="1"/>
      <protection locked="0"/>
    </xf>
    <xf numFmtId="38" fontId="91" fillId="0" borderId="114" xfId="14" applyFont="1" applyBorder="1" applyAlignment="1" applyProtection="1">
      <alignment horizontal="center" vertical="center" wrapText="1"/>
      <protection locked="0"/>
    </xf>
    <xf numFmtId="38" fontId="91" fillId="0" borderId="0" xfId="14" applyFont="1" applyAlignment="1" applyProtection="1">
      <alignment vertical="center" wrapText="1"/>
      <protection locked="0"/>
    </xf>
    <xf numFmtId="0" fontId="108" fillId="0" borderId="188" xfId="1" applyFont="1" applyFill="1" applyBorder="1" applyProtection="1">
      <alignment vertical="center"/>
      <protection locked="0"/>
    </xf>
    <xf numFmtId="0" fontId="107" fillId="0" borderId="0" xfId="1" applyFont="1" applyBorder="1" applyProtection="1">
      <alignment vertical="center"/>
      <protection locked="0"/>
    </xf>
    <xf numFmtId="0" fontId="107" fillId="0" borderId="0" xfId="1" applyFont="1" applyProtection="1">
      <alignment vertical="center"/>
      <protection locked="0"/>
    </xf>
    <xf numFmtId="0" fontId="9" fillId="0" borderId="0" xfId="1" applyFont="1" applyProtection="1">
      <alignment vertical="center"/>
      <protection locked="0"/>
    </xf>
    <xf numFmtId="0" fontId="9" fillId="0" borderId="0" xfId="1" applyFont="1" applyBorder="1" applyProtection="1">
      <alignment vertical="center"/>
      <protection locked="0"/>
    </xf>
    <xf numFmtId="38" fontId="9" fillId="0" borderId="0" xfId="2" applyFont="1" applyAlignment="1" applyProtection="1">
      <alignment vertical="center"/>
      <protection locked="0"/>
    </xf>
    <xf numFmtId="190" fontId="91" fillId="6" borderId="0" xfId="1" applyNumberFormat="1" applyFont="1" applyFill="1" applyAlignment="1" applyProtection="1">
      <alignment horizontal="center" vertical="center" wrapText="1"/>
      <protection locked="0"/>
    </xf>
    <xf numFmtId="38" fontId="91" fillId="0" borderId="114" xfId="14" applyFont="1" applyFill="1" applyBorder="1" applyAlignment="1" applyProtection="1">
      <alignment horizontal="center" vertical="center" wrapText="1"/>
      <protection locked="0"/>
    </xf>
    <xf numFmtId="0" fontId="91" fillId="6" borderId="33" xfId="0" applyNumberFormat="1" applyFont="1" applyFill="1" applyBorder="1" applyAlignment="1" applyProtection="1">
      <alignment horizontal="center" vertical="center" wrapText="1"/>
      <protection locked="0"/>
    </xf>
    <xf numFmtId="0" fontId="91" fillId="6" borderId="189" xfId="0" applyNumberFormat="1" applyFont="1" applyFill="1" applyBorder="1" applyAlignment="1" applyProtection="1">
      <alignment vertical="center" wrapText="1"/>
      <protection locked="0"/>
    </xf>
    <xf numFmtId="0" fontId="91" fillId="6" borderId="0" xfId="0" applyNumberFormat="1" applyFont="1" applyFill="1" applyBorder="1" applyAlignment="1" applyProtection="1">
      <alignment horizontal="right" vertical="center" wrapText="1"/>
      <protection locked="0"/>
    </xf>
    <xf numFmtId="38" fontId="105" fillId="6" borderId="0" xfId="0" applyNumberFormat="1" applyFont="1" applyFill="1" applyBorder="1" applyAlignment="1" applyProtection="1">
      <alignment vertical="center" wrapText="1"/>
      <protection locked="0"/>
    </xf>
    <xf numFmtId="0" fontId="91" fillId="6" borderId="183" xfId="0" applyNumberFormat="1" applyFont="1" applyFill="1" applyBorder="1" applyAlignment="1" applyProtection="1">
      <alignment vertical="center" wrapText="1"/>
      <protection locked="0"/>
    </xf>
    <xf numFmtId="0" fontId="93" fillId="5" borderId="188" xfId="0" applyFont="1" applyFill="1" applyBorder="1" applyProtection="1">
      <alignment vertical="center"/>
      <protection locked="0"/>
    </xf>
    <xf numFmtId="0" fontId="53" fillId="0" borderId="0" xfId="1" applyFont="1" applyAlignment="1" applyProtection="1">
      <alignment vertical="center" wrapText="1"/>
    </xf>
    <xf numFmtId="191" fontId="89" fillId="6" borderId="0" xfId="0" applyNumberFormat="1" applyFont="1" applyFill="1" applyAlignment="1" applyProtection="1">
      <alignment horizontal="center" vertical="center"/>
      <protection locked="0"/>
    </xf>
    <xf numFmtId="0" fontId="110" fillId="0" borderId="188" xfId="1" applyFont="1" applyFill="1" applyBorder="1" applyProtection="1">
      <alignment vertical="center"/>
      <protection locked="0"/>
    </xf>
    <xf numFmtId="38" fontId="91" fillId="0" borderId="0" xfId="14" applyFont="1" applyAlignment="1" applyProtection="1">
      <alignment horizontal="right" vertical="center" wrapText="1"/>
      <protection locked="0"/>
    </xf>
    <xf numFmtId="191" fontId="91" fillId="6" borderId="0" xfId="1" applyNumberFormat="1" applyFont="1" applyFill="1" applyAlignment="1" applyProtection="1">
      <alignment horizontal="center" vertical="center"/>
      <protection locked="0"/>
    </xf>
    <xf numFmtId="38" fontId="91" fillId="0" borderId="0" xfId="14" applyFont="1" applyFill="1" applyAlignment="1" applyProtection="1">
      <alignment horizontal="right" vertical="center" wrapText="1"/>
      <protection locked="0"/>
    </xf>
    <xf numFmtId="38" fontId="91" fillId="0" borderId="0" xfId="14" applyFont="1" applyFill="1" applyAlignment="1" applyProtection="1">
      <alignment vertical="center" wrapText="1"/>
      <protection locked="0"/>
    </xf>
    <xf numFmtId="0" fontId="91" fillId="0" borderId="0" xfId="1" applyFont="1" applyAlignment="1" applyProtection="1">
      <alignment horizontal="center" vertical="center" wrapText="1"/>
      <protection locked="0"/>
    </xf>
    <xf numFmtId="0" fontId="91" fillId="6" borderId="33" xfId="0" applyNumberFormat="1" applyFont="1" applyFill="1" applyBorder="1" applyAlignment="1" applyProtection="1">
      <alignment horizontal="center" vertical="center"/>
      <protection locked="0"/>
    </xf>
    <xf numFmtId="0" fontId="91" fillId="6" borderId="191" xfId="0" applyNumberFormat="1" applyFont="1" applyFill="1" applyBorder="1" applyAlignment="1" applyProtection="1">
      <alignment vertical="center" wrapText="1"/>
      <protection locked="0"/>
    </xf>
    <xf numFmtId="38" fontId="91" fillId="6" borderId="192" xfId="0" applyNumberFormat="1" applyFont="1" applyFill="1" applyBorder="1" applyAlignment="1" applyProtection="1">
      <alignment horizontal="right" vertical="center" wrapText="1"/>
      <protection locked="0"/>
    </xf>
    <xf numFmtId="0" fontId="91" fillId="6" borderId="182" xfId="0" applyNumberFormat="1" applyFont="1" applyFill="1" applyBorder="1" applyAlignment="1" applyProtection="1">
      <alignment vertical="center" wrapText="1"/>
      <protection locked="0"/>
    </xf>
    <xf numFmtId="0" fontId="90" fillId="5" borderId="193" xfId="0" applyFont="1" applyFill="1" applyBorder="1" applyProtection="1">
      <alignment vertical="center"/>
      <protection locked="0"/>
    </xf>
    <xf numFmtId="0" fontId="88" fillId="0" borderId="0" xfId="1" applyFont="1" applyProtection="1">
      <alignment vertical="center"/>
    </xf>
    <xf numFmtId="0" fontId="44" fillId="0" borderId="0" xfId="1" applyFont="1" applyProtection="1">
      <alignment vertical="center"/>
    </xf>
    <xf numFmtId="0" fontId="98" fillId="0" borderId="0" xfId="1" applyFont="1" applyProtection="1">
      <alignment vertical="center"/>
    </xf>
    <xf numFmtId="0" fontId="98" fillId="0" borderId="19" xfId="1" applyFont="1" applyBorder="1" applyAlignment="1" applyProtection="1">
      <alignment horizontal="left" vertical="center" wrapText="1"/>
    </xf>
    <xf numFmtId="0" fontId="98" fillId="0" borderId="19" xfId="1" applyFont="1" applyBorder="1" applyAlignment="1" applyProtection="1">
      <alignment vertical="center" wrapText="1"/>
    </xf>
    <xf numFmtId="0" fontId="98" fillId="0" borderId="0" xfId="1" applyFont="1" applyProtection="1">
      <alignment vertical="center"/>
      <protection locked="0"/>
    </xf>
    <xf numFmtId="0" fontId="98" fillId="0" borderId="25" xfId="1" applyFont="1" applyFill="1" applyBorder="1" applyAlignment="1" applyProtection="1">
      <alignment vertical="center"/>
      <protection locked="0"/>
    </xf>
    <xf numFmtId="0" fontId="98" fillId="0" borderId="26" xfId="1" applyFont="1" applyFill="1" applyBorder="1" applyAlignment="1" applyProtection="1">
      <alignment vertical="center"/>
      <protection locked="0"/>
    </xf>
    <xf numFmtId="194" fontId="89" fillId="6" borderId="0" xfId="0" applyNumberFormat="1" applyFont="1" applyFill="1" applyAlignment="1" applyProtection="1">
      <alignment horizontal="center" vertical="center"/>
      <protection locked="0"/>
    </xf>
    <xf numFmtId="0" fontId="110" fillId="5" borderId="188" xfId="1" applyFont="1" applyFill="1" applyBorder="1" applyProtection="1">
      <alignment vertical="center"/>
      <protection locked="0"/>
    </xf>
    <xf numFmtId="38" fontId="107" fillId="0" borderId="0" xfId="14" applyFont="1" applyAlignment="1" applyProtection="1">
      <alignment horizontal="center" vertical="center"/>
      <protection locked="0"/>
    </xf>
    <xf numFmtId="38" fontId="107" fillId="0" borderId="114" xfId="14" applyFont="1" applyBorder="1" applyAlignment="1" applyProtection="1">
      <alignment horizontal="center" vertical="center"/>
      <protection locked="0"/>
    </xf>
    <xf numFmtId="38" fontId="91" fillId="0" borderId="0" xfId="14" applyFont="1" applyAlignment="1" applyProtection="1">
      <alignment horizontal="right" vertical="center"/>
      <protection locked="0"/>
    </xf>
    <xf numFmtId="0" fontId="107" fillId="6" borderId="189" xfId="0" applyNumberFormat="1" applyFont="1" applyFill="1" applyBorder="1" applyAlignment="1" applyProtection="1">
      <alignment vertical="center"/>
      <protection locked="0"/>
    </xf>
    <xf numFmtId="0" fontId="107" fillId="6" borderId="191" xfId="0" applyNumberFormat="1" applyFont="1" applyFill="1" applyBorder="1" applyAlignment="1" applyProtection="1">
      <alignment vertical="center"/>
      <protection locked="0"/>
    </xf>
    <xf numFmtId="38" fontId="91" fillId="6" borderId="194" xfId="0" applyNumberFormat="1" applyFont="1" applyFill="1" applyBorder="1" applyAlignment="1" applyProtection="1">
      <alignment horizontal="right" vertical="center"/>
      <protection locked="0"/>
    </xf>
    <xf numFmtId="38" fontId="105" fillId="6" borderId="71" xfId="0" applyNumberFormat="1" applyFont="1" applyFill="1" applyBorder="1" applyAlignment="1" applyProtection="1">
      <alignment vertical="center"/>
      <protection locked="0"/>
    </xf>
    <xf numFmtId="38" fontId="105" fillId="6" borderId="0" xfId="0" applyNumberFormat="1" applyFont="1" applyFill="1" applyBorder="1" applyAlignment="1" applyProtection="1">
      <alignment vertical="center"/>
      <protection locked="0"/>
    </xf>
    <xf numFmtId="0" fontId="107" fillId="6" borderId="182" xfId="0" applyNumberFormat="1" applyFont="1" applyFill="1" applyBorder="1" applyAlignment="1" applyProtection="1">
      <alignment vertical="center"/>
      <protection locked="0"/>
    </xf>
    <xf numFmtId="0" fontId="53" fillId="0" borderId="0" xfId="1" applyFont="1" applyAlignment="1" applyProtection="1">
      <alignment horizontal="left" vertical="center" wrapText="1"/>
    </xf>
    <xf numFmtId="0" fontId="2" fillId="0" borderId="0" xfId="1" applyFont="1" applyProtection="1">
      <alignment vertical="center"/>
      <protection locked="0"/>
    </xf>
    <xf numFmtId="0" fontId="98" fillId="5" borderId="0" xfId="1" applyFont="1" applyFill="1" applyBorder="1" applyAlignment="1" applyProtection="1">
      <alignment vertical="center"/>
      <protection locked="0"/>
    </xf>
    <xf numFmtId="0" fontId="90" fillId="0" borderId="0" xfId="1" applyFont="1" applyFill="1" applyBorder="1" applyAlignment="1" applyProtection="1">
      <alignment horizontal="center" vertical="center" wrapText="1" shrinkToFit="1"/>
      <protection locked="0"/>
    </xf>
    <xf numFmtId="0" fontId="90" fillId="0" borderId="0" xfId="1" applyFont="1" applyBorder="1" applyAlignment="1" applyProtection="1">
      <alignment horizontal="center" vertical="center"/>
      <protection locked="0"/>
    </xf>
    <xf numFmtId="0" fontId="93" fillId="0" borderId="0" xfId="1" applyFont="1" applyBorder="1" applyAlignment="1" applyProtection="1">
      <alignment vertical="center"/>
      <protection locked="0"/>
    </xf>
    <xf numFmtId="195" fontId="89" fillId="6" borderId="0" xfId="0" applyNumberFormat="1" applyFont="1" applyFill="1" applyAlignment="1" applyProtection="1">
      <alignment horizontal="center" vertical="center"/>
      <protection locked="0"/>
    </xf>
    <xf numFmtId="0" fontId="107" fillId="0" borderId="0" xfId="1" applyFont="1" applyAlignment="1" applyProtection="1">
      <alignment horizontal="center" vertical="center" wrapText="1"/>
      <protection locked="0"/>
    </xf>
    <xf numFmtId="195" fontId="91" fillId="6" borderId="0" xfId="1" applyNumberFormat="1" applyFont="1" applyFill="1" applyAlignment="1" applyProtection="1">
      <alignment horizontal="center" vertical="center"/>
      <protection locked="0"/>
    </xf>
    <xf numFmtId="0" fontId="91" fillId="0" borderId="0" xfId="1" applyFont="1" applyFill="1" applyAlignment="1" applyProtection="1">
      <alignment horizontal="center" vertical="center" wrapText="1"/>
      <protection locked="0"/>
    </xf>
    <xf numFmtId="0" fontId="107" fillId="0" borderId="0" xfId="1" applyFont="1" applyFill="1" applyAlignment="1" applyProtection="1">
      <alignment horizontal="center" vertical="center" wrapText="1"/>
      <protection locked="0"/>
    </xf>
    <xf numFmtId="38" fontId="107" fillId="0" borderId="0" xfId="14" applyFont="1" applyFill="1" applyAlignment="1" applyProtection="1">
      <alignment horizontal="center" vertical="center"/>
      <protection locked="0"/>
    </xf>
    <xf numFmtId="0" fontId="107" fillId="6" borderId="33" xfId="0" applyNumberFormat="1" applyFont="1" applyFill="1" applyBorder="1" applyAlignment="1" applyProtection="1">
      <alignment horizontal="center" vertical="center"/>
      <protection locked="0"/>
    </xf>
    <xf numFmtId="38" fontId="107" fillId="6" borderId="194" xfId="0" applyNumberFormat="1" applyFont="1" applyFill="1" applyBorder="1" applyAlignment="1" applyProtection="1">
      <alignment horizontal="right" vertical="center"/>
      <protection locked="0"/>
    </xf>
    <xf numFmtId="0" fontId="90" fillId="5" borderId="188" xfId="0" applyFont="1" applyFill="1" applyBorder="1" applyProtection="1">
      <alignment vertical="center"/>
      <protection locked="0"/>
    </xf>
    <xf numFmtId="0" fontId="94" fillId="0" borderId="0" xfId="1" applyFont="1" applyBorder="1" applyAlignment="1" applyProtection="1">
      <alignment horizontal="left" vertical="center"/>
    </xf>
    <xf numFmtId="0" fontId="44" fillId="0" borderId="0" xfId="1" applyFont="1" applyBorder="1" applyAlignment="1" applyProtection="1">
      <alignment horizontal="center" vertical="center"/>
    </xf>
    <xf numFmtId="187" fontId="44" fillId="0" borderId="0" xfId="1" applyNumberFormat="1" applyFont="1" applyFill="1" applyBorder="1" applyAlignment="1" applyProtection="1">
      <alignment horizontal="right" vertical="center"/>
    </xf>
    <xf numFmtId="187" fontId="9" fillId="0" borderId="0" xfId="1" applyNumberFormat="1" applyFont="1" applyFill="1" applyBorder="1" applyAlignment="1" applyProtection="1">
      <alignment horizontal="right" vertical="center"/>
    </xf>
    <xf numFmtId="0" fontId="9" fillId="0" borderId="20" xfId="1" applyFont="1" applyBorder="1" applyProtection="1">
      <alignment vertical="center"/>
      <protection locked="0"/>
    </xf>
    <xf numFmtId="0" fontId="9" fillId="0" borderId="21" xfId="1" applyFont="1" applyBorder="1" applyProtection="1">
      <alignment vertical="center"/>
      <protection locked="0"/>
    </xf>
    <xf numFmtId="0" fontId="9" fillId="0" borderId="22" xfId="1" applyFont="1" applyBorder="1" applyProtection="1">
      <alignment vertical="center"/>
      <protection locked="0"/>
    </xf>
    <xf numFmtId="0" fontId="98" fillId="0" borderId="25" xfId="1" applyFont="1" applyBorder="1" applyAlignment="1" applyProtection="1">
      <alignment horizontal="center" vertical="center"/>
      <protection locked="0"/>
    </xf>
    <xf numFmtId="0" fontId="98" fillId="0" borderId="26" xfId="1" applyFont="1" applyBorder="1" applyAlignment="1" applyProtection="1">
      <alignment horizontal="left" vertical="center"/>
      <protection locked="0"/>
    </xf>
    <xf numFmtId="0" fontId="98" fillId="5" borderId="25" xfId="1" applyFont="1" applyFill="1" applyBorder="1" applyAlignment="1" applyProtection="1">
      <alignment vertical="center"/>
      <protection locked="0"/>
    </xf>
    <xf numFmtId="0" fontId="98" fillId="5" borderId="26" xfId="1" applyFont="1" applyFill="1" applyBorder="1" applyAlignment="1" applyProtection="1">
      <alignment vertical="center"/>
      <protection locked="0"/>
    </xf>
    <xf numFmtId="196" fontId="91" fillId="6" borderId="0" xfId="0" applyNumberFormat="1" applyFont="1" applyFill="1" applyAlignment="1" applyProtection="1">
      <alignment horizontal="center" vertical="center" wrapText="1"/>
      <protection locked="0"/>
    </xf>
    <xf numFmtId="38" fontId="107" fillId="0" borderId="0" xfId="14" applyFont="1" applyAlignment="1" applyProtection="1">
      <alignment horizontal="center" vertical="center" wrapText="1"/>
      <protection locked="0"/>
    </xf>
    <xf numFmtId="38" fontId="107" fillId="0" borderId="0" xfId="14" applyFont="1" applyAlignment="1" applyProtection="1">
      <alignment vertical="center" wrapText="1"/>
      <protection locked="0"/>
    </xf>
    <xf numFmtId="0" fontId="107" fillId="6" borderId="33" xfId="0" applyNumberFormat="1" applyFont="1" applyFill="1" applyBorder="1" applyAlignment="1" applyProtection="1">
      <alignment horizontal="center" vertical="center" wrapText="1"/>
      <protection locked="0"/>
    </xf>
    <xf numFmtId="0" fontId="107" fillId="6" borderId="189" xfId="0" applyNumberFormat="1" applyFont="1" applyFill="1" applyBorder="1" applyAlignment="1" applyProtection="1">
      <alignment vertical="center" wrapText="1"/>
      <protection locked="0"/>
    </xf>
    <xf numFmtId="0" fontId="107" fillId="6" borderId="183" xfId="0" applyNumberFormat="1" applyFont="1" applyFill="1" applyBorder="1" applyAlignment="1" applyProtection="1">
      <alignment vertical="center" wrapText="1"/>
      <protection locked="0"/>
    </xf>
    <xf numFmtId="197" fontId="91" fillId="6" borderId="0" xfId="0" applyNumberFormat="1" applyFont="1" applyFill="1" applyAlignment="1" applyProtection="1">
      <alignment horizontal="center" vertical="center" wrapText="1"/>
      <protection locked="0"/>
    </xf>
    <xf numFmtId="198" fontId="89" fillId="6" borderId="0" xfId="0" applyNumberFormat="1" applyFont="1" applyFill="1" applyAlignment="1" applyProtection="1">
      <alignment horizontal="center" vertical="center"/>
      <protection locked="0"/>
    </xf>
    <xf numFmtId="199" fontId="91" fillId="6" borderId="0" xfId="0" applyNumberFormat="1" applyFont="1" applyFill="1" applyAlignment="1" applyProtection="1">
      <alignment horizontal="center" vertical="center" wrapText="1"/>
      <protection locked="0"/>
    </xf>
    <xf numFmtId="38" fontId="107" fillId="0" borderId="114" xfId="14" applyFont="1" applyBorder="1" applyAlignment="1" applyProtection="1">
      <alignment horizontal="center" vertical="center" wrapText="1"/>
      <protection locked="0"/>
    </xf>
    <xf numFmtId="38" fontId="107" fillId="0" borderId="114" xfId="14" applyFont="1" applyFill="1" applyBorder="1" applyAlignment="1" applyProtection="1">
      <alignment horizontal="center" vertical="center" wrapText="1"/>
      <protection locked="0"/>
    </xf>
    <xf numFmtId="0" fontId="107" fillId="6" borderId="0" xfId="0" applyNumberFormat="1" applyFont="1" applyFill="1" applyBorder="1" applyAlignment="1" applyProtection="1">
      <alignment horizontal="right" vertical="center" wrapText="1"/>
      <protection locked="0"/>
    </xf>
    <xf numFmtId="200" fontId="91" fillId="6" borderId="0" xfId="0" applyNumberFormat="1" applyFont="1" applyFill="1" applyAlignment="1" applyProtection="1">
      <alignment horizontal="center" vertical="center" wrapText="1"/>
      <protection locked="0"/>
    </xf>
    <xf numFmtId="201" fontId="91" fillId="6" borderId="0" xfId="0" applyNumberFormat="1" applyFont="1" applyFill="1" applyAlignment="1" applyProtection="1">
      <alignment horizontal="center" vertical="center" wrapText="1"/>
      <protection locked="0"/>
    </xf>
    <xf numFmtId="0" fontId="94" fillId="0" borderId="0" xfId="1" applyFont="1">
      <alignment vertical="center"/>
    </xf>
    <xf numFmtId="0" fontId="90" fillId="0" borderId="0" xfId="1" applyFont="1">
      <alignment vertical="center"/>
    </xf>
    <xf numFmtId="0" fontId="53" fillId="0" borderId="0" xfId="1" applyFont="1">
      <alignment vertical="center"/>
    </xf>
    <xf numFmtId="0" fontId="114" fillId="0" borderId="0" xfId="1" applyFont="1">
      <alignment vertical="center"/>
    </xf>
    <xf numFmtId="0" fontId="115" fillId="0" borderId="0" xfId="1" applyFont="1" applyBorder="1" applyAlignment="1" applyProtection="1">
      <alignment horizontal="left" vertical="center"/>
      <protection locked="0"/>
    </xf>
    <xf numFmtId="0" fontId="44" fillId="0" borderId="0" xfId="1" applyFont="1" applyBorder="1" applyAlignment="1" applyProtection="1">
      <alignment horizontal="center" vertical="center"/>
      <protection locked="0"/>
    </xf>
    <xf numFmtId="0" fontId="44" fillId="0" borderId="0" xfId="1" applyFont="1" applyBorder="1" applyAlignment="1" applyProtection="1">
      <alignment horizontal="left" vertical="center"/>
      <protection locked="0"/>
    </xf>
    <xf numFmtId="0" fontId="44" fillId="0" borderId="0" xfId="1" applyFont="1" applyProtection="1">
      <alignment vertical="center"/>
      <protection locked="0"/>
    </xf>
    <xf numFmtId="0" fontId="60" fillId="0" borderId="0" xfId="1" applyFont="1" applyAlignment="1">
      <alignment horizontal="left" vertical="center"/>
    </xf>
    <xf numFmtId="0" fontId="26" fillId="0" borderId="0" xfId="1" applyFont="1">
      <alignment vertical="center"/>
    </xf>
    <xf numFmtId="0" fontId="60" fillId="0" borderId="0" xfId="1" applyFont="1">
      <alignment vertical="center"/>
    </xf>
    <xf numFmtId="38" fontId="116" fillId="0" borderId="71" xfId="6" applyFont="1" applyBorder="1" applyAlignment="1">
      <alignment horizontal="right" vertical="center"/>
    </xf>
    <xf numFmtId="38" fontId="116" fillId="0" borderId="0" xfId="6" applyFont="1" applyBorder="1" applyAlignment="1">
      <alignment horizontal="right" vertical="center"/>
    </xf>
    <xf numFmtId="38" fontId="116" fillId="0" borderId="0" xfId="6" applyFont="1" applyBorder="1" applyAlignment="1">
      <alignment horizontal="left" vertical="center"/>
    </xf>
    <xf numFmtId="0" fontId="116" fillId="0" borderId="0" xfId="1" applyFont="1" applyBorder="1" applyAlignment="1">
      <alignment horizontal="center" vertical="center"/>
    </xf>
    <xf numFmtId="0" fontId="116" fillId="0" borderId="22" xfId="1" applyFont="1" applyBorder="1" applyAlignment="1">
      <alignment horizontal="center" vertical="center"/>
    </xf>
    <xf numFmtId="0" fontId="116" fillId="0" borderId="0" xfId="1" applyFont="1" applyBorder="1" applyAlignment="1">
      <alignment horizontal="left" vertical="center"/>
    </xf>
    <xf numFmtId="0" fontId="116" fillId="0" borderId="0" xfId="1" applyFont="1" applyBorder="1" applyAlignment="1">
      <alignment vertical="center"/>
    </xf>
    <xf numFmtId="0" fontId="99" fillId="0" borderId="0" xfId="1" applyFont="1" applyBorder="1" applyAlignment="1">
      <alignment vertical="center"/>
    </xf>
    <xf numFmtId="0" fontId="116" fillId="0" borderId="19" xfId="1" applyFont="1" applyBorder="1" applyAlignment="1">
      <alignment vertical="center"/>
    </xf>
    <xf numFmtId="0" fontId="94" fillId="0" borderId="0" xfId="1" applyFont="1" applyProtection="1">
      <alignment vertical="center"/>
      <protection locked="0"/>
    </xf>
    <xf numFmtId="0" fontId="98" fillId="0" borderId="0" xfId="1" applyFont="1" applyFill="1" applyProtection="1">
      <alignment vertical="center"/>
      <protection locked="0"/>
    </xf>
    <xf numFmtId="0" fontId="118" fillId="0" borderId="0" xfId="1" applyFont="1" applyProtection="1">
      <alignment vertical="center"/>
      <protection locked="0"/>
    </xf>
    <xf numFmtId="0" fontId="92" fillId="0" borderId="0" xfId="1" applyFont="1" applyProtection="1">
      <alignment vertical="center"/>
      <protection locked="0"/>
    </xf>
    <xf numFmtId="0" fontId="92" fillId="0" borderId="0" xfId="1" applyFont="1" applyFill="1" applyProtection="1">
      <alignment vertical="center"/>
      <protection locked="0"/>
    </xf>
    <xf numFmtId="0" fontId="92" fillId="6" borderId="19" xfId="1" applyFont="1" applyFill="1" applyBorder="1" applyAlignment="1" applyProtection="1">
      <alignment horizontal="center" vertical="center"/>
      <protection locked="0"/>
    </xf>
    <xf numFmtId="0" fontId="92" fillId="6" borderId="23" xfId="1" applyFont="1" applyFill="1" applyBorder="1" applyAlignment="1" applyProtection="1">
      <alignment horizontal="center" vertical="center"/>
      <protection locked="0"/>
    </xf>
    <xf numFmtId="0" fontId="92" fillId="6" borderId="23" xfId="1" applyFont="1" applyFill="1" applyBorder="1" applyAlignment="1" applyProtection="1">
      <alignment horizontal="center" vertical="center" wrapText="1"/>
      <protection locked="0"/>
    </xf>
    <xf numFmtId="0" fontId="69" fillId="0" borderId="20" xfId="0" applyNumberFormat="1" applyFont="1" applyFill="1" applyBorder="1" applyAlignment="1" applyProtection="1">
      <alignment horizontal="center" vertical="center"/>
      <protection locked="0"/>
    </xf>
    <xf numFmtId="0" fontId="0" fillId="0" borderId="195" xfId="0" applyBorder="1">
      <alignment vertical="center"/>
    </xf>
    <xf numFmtId="187" fontId="83" fillId="0" borderId="72" xfId="0" applyNumberFormat="1" applyFont="1" applyFill="1" applyBorder="1" applyAlignment="1" applyProtection="1">
      <alignment horizontal="right" vertical="center" wrapText="1"/>
    </xf>
    <xf numFmtId="0" fontId="69" fillId="0" borderId="72" xfId="0" applyNumberFormat="1" applyFont="1" applyFill="1" applyBorder="1" applyAlignment="1" applyProtection="1">
      <alignment horizontal="center" vertical="center"/>
      <protection locked="0"/>
    </xf>
    <xf numFmtId="0" fontId="9" fillId="0" borderId="196" xfId="1" applyFont="1" applyBorder="1" applyAlignment="1" applyProtection="1">
      <alignment horizontal="center" vertical="center"/>
      <protection locked="0"/>
    </xf>
    <xf numFmtId="0" fontId="9" fillId="0" borderId="197" xfId="1" applyFont="1" applyBorder="1" applyAlignment="1" applyProtection="1">
      <alignment horizontal="center" vertical="center"/>
      <protection locked="0"/>
    </xf>
    <xf numFmtId="0" fontId="9" fillId="0" borderId="198" xfId="1" applyFont="1" applyBorder="1" applyAlignment="1" applyProtection="1">
      <alignment horizontal="center" vertical="center"/>
      <protection locked="0"/>
    </xf>
    <xf numFmtId="202" fontId="119" fillId="0" borderId="67" xfId="1" applyNumberFormat="1" applyFont="1" applyBorder="1" applyAlignment="1" applyProtection="1">
      <alignment horizontal="center" vertical="center"/>
    </xf>
    <xf numFmtId="0" fontId="9" fillId="0" borderId="199" xfId="1" applyFont="1" applyBorder="1" applyAlignment="1" applyProtection="1">
      <alignment horizontal="center" vertical="center"/>
      <protection locked="0"/>
    </xf>
    <xf numFmtId="202" fontId="119" fillId="0" borderId="67" xfId="1" applyNumberFormat="1" applyFont="1" applyFill="1" applyBorder="1" applyAlignment="1" applyProtection="1">
      <alignment horizontal="center" vertical="center"/>
    </xf>
    <xf numFmtId="0" fontId="9" fillId="0" borderId="200" xfId="1" applyFont="1" applyBorder="1" applyAlignment="1" applyProtection="1">
      <alignment horizontal="center" vertical="center"/>
      <protection locked="0"/>
    </xf>
    <xf numFmtId="0" fontId="91" fillId="0" borderId="0" xfId="0" applyFont="1" applyAlignment="1" applyProtection="1">
      <alignment horizontal="center" vertical="center" wrapText="1" shrinkToFit="1"/>
      <protection locked="0"/>
    </xf>
    <xf numFmtId="0" fontId="121" fillId="0" borderId="25" xfId="1" applyFont="1" applyBorder="1" applyAlignment="1" applyProtection="1">
      <alignment horizontal="center" vertical="center"/>
      <protection locked="0"/>
    </xf>
    <xf numFmtId="0" fontId="121" fillId="0" borderId="33" xfId="1" applyFont="1" applyBorder="1" applyAlignment="1" applyProtection="1">
      <alignment horizontal="center" vertical="center"/>
      <protection locked="0"/>
    </xf>
    <xf numFmtId="0" fontId="121" fillId="0" borderId="33" xfId="1" applyFont="1" applyBorder="1" applyAlignment="1" applyProtection="1">
      <alignment horizontal="center" vertical="center" wrapText="1"/>
      <protection locked="0"/>
    </xf>
    <xf numFmtId="187" fontId="120" fillId="0" borderId="33" xfId="1" applyNumberFormat="1" applyFont="1" applyFill="1" applyBorder="1" applyAlignment="1" applyProtection="1">
      <alignment horizontal="right" vertical="center" wrapText="1"/>
    </xf>
    <xf numFmtId="0" fontId="121" fillId="0" borderId="25" xfId="1" applyFont="1" applyFill="1" applyBorder="1" applyAlignment="1" applyProtection="1">
      <alignment horizontal="center" vertical="center"/>
      <protection locked="0"/>
    </xf>
    <xf numFmtId="0" fontId="121" fillId="0" borderId="33" xfId="1" applyFont="1" applyFill="1" applyBorder="1" applyAlignment="1" applyProtection="1">
      <alignment horizontal="center" vertical="center"/>
      <protection locked="0"/>
    </xf>
    <xf numFmtId="0" fontId="121" fillId="0" borderId="20" xfId="1" applyFont="1" applyBorder="1" applyAlignment="1" applyProtection="1">
      <alignment horizontal="center" vertical="center"/>
      <protection locked="0"/>
    </xf>
    <xf numFmtId="0" fontId="121" fillId="0" borderId="72" xfId="1" applyFont="1" applyBorder="1" applyAlignment="1" applyProtection="1">
      <alignment horizontal="center" vertical="center"/>
      <protection locked="0"/>
    </xf>
    <xf numFmtId="187" fontId="120" fillId="0" borderId="72" xfId="1" applyNumberFormat="1" applyFont="1" applyFill="1" applyBorder="1" applyAlignment="1" applyProtection="1">
      <alignment horizontal="right" vertical="center" wrapText="1"/>
    </xf>
    <xf numFmtId="38" fontId="91" fillId="8" borderId="0" xfId="14" applyFont="1" applyFill="1" applyAlignment="1" applyProtection="1">
      <alignment vertical="center" wrapText="1"/>
    </xf>
    <xf numFmtId="38" fontId="91" fillId="8" borderId="0" xfId="14" applyNumberFormat="1" applyFont="1" applyFill="1" applyAlignment="1" applyProtection="1">
      <alignment vertical="center" wrapText="1"/>
    </xf>
    <xf numFmtId="0" fontId="9" fillId="0" borderId="0" xfId="1" applyFont="1" applyAlignment="1" applyProtection="1">
      <alignment vertical="center" wrapText="1"/>
      <protection locked="0"/>
    </xf>
    <xf numFmtId="0" fontId="107" fillId="0" borderId="19" xfId="1" applyFont="1" applyFill="1" applyBorder="1" applyAlignment="1" applyProtection="1">
      <alignment horizontal="right" vertical="center" wrapText="1"/>
      <protection locked="0"/>
    </xf>
    <xf numFmtId="0" fontId="107" fillId="6" borderId="0" xfId="0" applyFont="1" applyFill="1" applyAlignment="1" applyProtection="1">
      <alignment horizontal="center" vertical="center" wrapText="1"/>
      <protection locked="0"/>
    </xf>
    <xf numFmtId="0" fontId="107" fillId="6" borderId="114" xfId="0" applyFont="1" applyFill="1" applyBorder="1" applyAlignment="1" applyProtection="1">
      <alignment horizontal="center" vertical="center" wrapText="1"/>
      <protection locked="0"/>
    </xf>
    <xf numFmtId="0" fontId="93" fillId="5" borderId="188" xfId="0" applyFont="1" applyFill="1" applyBorder="1" applyAlignment="1" applyProtection="1">
      <alignment horizontal="center" vertical="center" wrapText="1"/>
      <protection locked="0"/>
    </xf>
    <xf numFmtId="0" fontId="44" fillId="0" borderId="0" xfId="1" applyFont="1" applyAlignment="1" applyProtection="1">
      <alignment vertical="center" wrapText="1"/>
      <protection locked="0"/>
    </xf>
    <xf numFmtId="0" fontId="53" fillId="0" borderId="0" xfId="1" applyFont="1" applyAlignment="1" applyProtection="1">
      <alignment vertical="center" wrapText="1"/>
      <protection locked="0"/>
    </xf>
    <xf numFmtId="0" fontId="44" fillId="0" borderId="0" xfId="1" applyFont="1" applyFill="1" applyAlignment="1" applyProtection="1">
      <alignment vertical="center" wrapText="1"/>
      <protection locked="0"/>
    </xf>
    <xf numFmtId="0" fontId="9" fillId="0" borderId="0" xfId="1" applyFont="1" applyFill="1" applyAlignment="1" applyProtection="1">
      <alignment vertical="center" wrapText="1"/>
      <protection locked="0"/>
    </xf>
    <xf numFmtId="0" fontId="2" fillId="0" borderId="0" xfId="1" applyFont="1" applyAlignment="1" applyProtection="1">
      <alignment horizontal="left" vertical="center" wrapText="1"/>
      <protection locked="0"/>
    </xf>
    <xf numFmtId="0" fontId="98" fillId="0" borderId="0" xfId="1" applyFont="1" applyFill="1" applyBorder="1" applyAlignment="1" applyProtection="1">
      <alignment horizontal="right" vertical="center" wrapText="1"/>
      <protection locked="0"/>
    </xf>
    <xf numFmtId="0" fontId="44" fillId="0" borderId="0" xfId="1" applyFont="1" applyAlignment="1" applyProtection="1">
      <alignment horizontal="left" vertical="center" wrapText="1"/>
      <protection locked="0"/>
    </xf>
    <xf numFmtId="0" fontId="98" fillId="6" borderId="0" xfId="0" applyFont="1" applyFill="1" applyAlignment="1" applyProtection="1">
      <alignment horizontal="center" vertical="center" wrapText="1"/>
      <protection locked="0"/>
    </xf>
    <xf numFmtId="0" fontId="98" fillId="6" borderId="0" xfId="1" applyFont="1" applyFill="1" applyAlignment="1" applyProtection="1">
      <alignment horizontal="center" vertical="center" wrapText="1"/>
      <protection locked="0"/>
    </xf>
    <xf numFmtId="0" fontId="98" fillId="6" borderId="0" xfId="1" applyFont="1" applyFill="1" applyAlignment="1" applyProtection="1">
      <alignment horizontal="center" vertical="center" textRotation="255" wrapText="1"/>
      <protection locked="0"/>
    </xf>
    <xf numFmtId="0" fontId="98" fillId="6" borderId="0" xfId="1" applyFont="1" applyFill="1" applyAlignment="1" applyProtection="1">
      <alignment horizontal="center" vertical="center" textRotation="255" wrapText="1" shrinkToFit="1"/>
      <protection locked="0"/>
    </xf>
    <xf numFmtId="0" fontId="98" fillId="6" borderId="0" xfId="1" applyFont="1" applyFill="1" applyAlignment="1" applyProtection="1">
      <alignment horizontal="center" vertical="center" wrapText="1" shrinkToFit="1"/>
      <protection locked="0"/>
    </xf>
    <xf numFmtId="0" fontId="98" fillId="6" borderId="114" xfId="1" applyFont="1" applyFill="1" applyBorder="1" applyAlignment="1" applyProtection="1">
      <alignment horizontal="center" vertical="center" wrapText="1" shrinkToFit="1"/>
      <protection locked="0"/>
    </xf>
    <xf numFmtId="0" fontId="109" fillId="5" borderId="190" xfId="1" applyFont="1" applyFill="1" applyBorder="1" applyAlignment="1" applyProtection="1">
      <alignment horizontal="left" vertical="center" wrapText="1"/>
      <protection locked="0"/>
    </xf>
    <xf numFmtId="0" fontId="106" fillId="0" borderId="0" xfId="1" applyFont="1" applyProtection="1">
      <alignment vertical="center"/>
      <protection locked="0"/>
    </xf>
    <xf numFmtId="0" fontId="94" fillId="0" borderId="0" xfId="1" applyFont="1" applyAlignment="1" applyProtection="1">
      <alignment vertical="center" wrapText="1"/>
      <protection locked="0"/>
    </xf>
    <xf numFmtId="0" fontId="107" fillId="0" borderId="0" xfId="1" applyFont="1" applyFill="1" applyProtection="1">
      <alignment vertical="center"/>
      <protection locked="0"/>
    </xf>
    <xf numFmtId="0" fontId="98" fillId="0" borderId="0" xfId="1" applyFont="1" applyFill="1" applyBorder="1" applyAlignment="1" applyProtection="1">
      <alignment horizontal="right" vertical="center"/>
      <protection locked="0"/>
    </xf>
    <xf numFmtId="0" fontId="98" fillId="6" borderId="114" xfId="1" applyFont="1" applyFill="1" applyBorder="1" applyAlignment="1" applyProtection="1">
      <alignment horizontal="center" vertical="center" wrapText="1"/>
      <protection locked="0"/>
    </xf>
    <xf numFmtId="0" fontId="109" fillId="5" borderId="188" xfId="1" applyFont="1" applyFill="1" applyBorder="1" applyAlignment="1" applyProtection="1">
      <alignment horizontal="left" vertical="center" wrapText="1"/>
      <protection locked="0"/>
    </xf>
    <xf numFmtId="38" fontId="91" fillId="8" borderId="0" xfId="14" applyFont="1" applyFill="1" applyProtection="1">
      <alignment vertical="center"/>
    </xf>
    <xf numFmtId="0" fontId="9" fillId="0" borderId="0" xfId="1" applyFont="1" applyFill="1" applyProtection="1">
      <alignment vertical="center"/>
      <protection locked="0"/>
    </xf>
    <xf numFmtId="0" fontId="54" fillId="0" borderId="0" xfId="1" applyFont="1" applyProtection="1">
      <alignment vertical="center"/>
      <protection locked="0"/>
    </xf>
    <xf numFmtId="38" fontId="89" fillId="8" borderId="0" xfId="14" applyFont="1" applyFill="1" applyProtection="1">
      <alignment vertical="center"/>
    </xf>
    <xf numFmtId="38" fontId="91" fillId="8" borderId="0" xfId="14" applyNumberFormat="1" applyFont="1" applyFill="1" applyProtection="1">
      <alignment vertical="center"/>
    </xf>
    <xf numFmtId="0" fontId="6" fillId="0" borderId="0" xfId="1" applyFont="1" applyAlignment="1" applyProtection="1">
      <alignment vertical="center" wrapText="1"/>
      <protection locked="0"/>
    </xf>
    <xf numFmtId="0" fontId="26" fillId="0" borderId="0" xfId="1" applyFont="1" applyAlignment="1">
      <alignment horizontal="left" vertical="center" wrapText="1"/>
    </xf>
    <xf numFmtId="0" fontId="41" fillId="0" borderId="0" xfId="0" applyFont="1" applyAlignment="1">
      <alignment horizontal="left" vertical="center" wrapText="1"/>
    </xf>
    <xf numFmtId="0" fontId="41" fillId="0" borderId="0" xfId="0" applyFont="1" applyAlignment="1">
      <alignment horizontal="left" vertical="center"/>
    </xf>
    <xf numFmtId="0" fontId="40" fillId="0" borderId="0" xfId="0" applyFont="1" applyAlignment="1">
      <alignment horizontal="distributed" vertical="center" indent="13"/>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xf>
    <xf numFmtId="0" fontId="3" fillId="0" borderId="0" xfId="0" applyFont="1" applyAlignment="1">
      <alignment horizontal="right" vertical="center"/>
    </xf>
    <xf numFmtId="0" fontId="56" fillId="0" borderId="0" xfId="0" applyFont="1" applyAlignment="1">
      <alignment horizontal="center" vertical="center"/>
    </xf>
    <xf numFmtId="0" fontId="15" fillId="4" borderId="46" xfId="0" applyFont="1" applyFill="1" applyBorder="1" applyAlignment="1">
      <alignment horizontal="center" vertical="center" wrapText="1"/>
    </xf>
    <xf numFmtId="0" fontId="15" fillId="4" borderId="88" xfId="0" applyFont="1" applyFill="1" applyBorder="1" applyAlignment="1">
      <alignment horizontal="center" vertical="center" wrapText="1"/>
    </xf>
    <xf numFmtId="0" fontId="9" fillId="0" borderId="43" xfId="0" applyFont="1" applyBorder="1" applyAlignment="1">
      <alignment horizontal="justify" vertical="center" wrapText="1"/>
    </xf>
    <xf numFmtId="0" fontId="9" fillId="0" borderId="99" xfId="0" applyFont="1" applyBorder="1" applyAlignment="1">
      <alignment horizontal="justify" vertical="center" wrapText="1"/>
    </xf>
    <xf numFmtId="0" fontId="55" fillId="0" borderId="0" xfId="0" applyFont="1" applyFill="1" applyBorder="1" applyAlignment="1">
      <alignment horizontal="left" vertical="center" indent="1"/>
    </xf>
    <xf numFmtId="0" fontId="55" fillId="0" borderId="0" xfId="0" applyFont="1" applyAlignment="1">
      <alignment horizontal="left" vertical="center" indent="1"/>
    </xf>
    <xf numFmtId="0" fontId="55" fillId="0" borderId="0" xfId="0" applyFont="1" applyAlignment="1">
      <alignment horizontal="justify"/>
    </xf>
    <xf numFmtId="0" fontId="3" fillId="0" borderId="0" xfId="0" applyFont="1" applyAlignment="1">
      <alignment horizontal="justify" vertical="distributed" wrapText="1"/>
    </xf>
    <xf numFmtId="0" fontId="3" fillId="0" borderId="0" xfId="0" applyFont="1" applyAlignment="1">
      <alignment horizontal="justify" vertical="distributed"/>
    </xf>
    <xf numFmtId="0" fontId="3" fillId="0" borderId="46" xfId="0" applyFont="1" applyBorder="1" applyAlignment="1">
      <alignment horizontal="justify" vertical="center" wrapText="1"/>
    </xf>
    <xf numFmtId="0" fontId="3" fillId="0" borderId="88" xfId="0" applyFont="1" applyBorder="1" applyAlignment="1">
      <alignment horizontal="justify" vertical="center" wrapText="1"/>
    </xf>
    <xf numFmtId="0" fontId="3" fillId="0" borderId="43" xfId="0" applyFont="1" applyBorder="1" applyAlignment="1">
      <alignment horizontal="justify" vertical="center" wrapText="1"/>
    </xf>
    <xf numFmtId="0" fontId="3" fillId="0" borderId="99" xfId="0" applyFont="1" applyBorder="1" applyAlignment="1">
      <alignment horizontal="justify" vertical="center" wrapText="1"/>
    </xf>
    <xf numFmtId="0" fontId="55" fillId="4" borderId="72" xfId="0" applyFont="1" applyFill="1" applyBorder="1" applyAlignment="1">
      <alignment horizontal="center" vertical="center" wrapText="1"/>
    </xf>
    <xf numFmtId="0" fontId="55" fillId="4" borderId="23" xfId="0" applyFont="1" applyFill="1" applyBorder="1" applyAlignment="1">
      <alignment horizontal="center" vertical="center" wrapText="1"/>
    </xf>
    <xf numFmtId="0" fontId="56" fillId="0" borderId="98" xfId="0" applyFont="1" applyBorder="1" applyAlignment="1">
      <alignment horizontal="center" vertical="center" wrapText="1"/>
    </xf>
    <xf numFmtId="0" fontId="56" fillId="0" borderId="69" xfId="0" applyFont="1" applyBorder="1" applyAlignment="1">
      <alignment horizontal="center" vertical="center" wrapText="1"/>
    </xf>
    <xf numFmtId="0" fontId="55" fillId="4" borderId="71"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2" xfId="0" applyFont="1" applyBorder="1" applyAlignment="1">
      <alignment horizontal="justify" wrapText="1"/>
    </xf>
    <xf numFmtId="0" fontId="3" fillId="0" borderId="21" xfId="0" applyFont="1" applyBorder="1" applyAlignment="1">
      <alignment horizontal="justify" wrapText="1"/>
    </xf>
    <xf numFmtId="0" fontId="3" fillId="0" borderId="44" xfId="0" applyFont="1" applyBorder="1" applyAlignment="1">
      <alignment horizontal="justify" vertical="top" wrapText="1"/>
    </xf>
    <xf numFmtId="0" fontId="3" fillId="0" borderId="74" xfId="0" applyFont="1" applyBorder="1" applyAlignment="1">
      <alignment horizontal="justify" vertical="top" wrapText="1"/>
    </xf>
    <xf numFmtId="0" fontId="3" fillId="0" borderId="23" xfId="0" applyFont="1" applyBorder="1" applyAlignment="1">
      <alignment horizontal="justify" vertical="center" wrapText="1"/>
    </xf>
    <xf numFmtId="0" fontId="3" fillId="0" borderId="24" xfId="0" applyFont="1" applyBorder="1" applyAlignment="1">
      <alignment horizontal="justify" vertical="center" wrapText="1"/>
    </xf>
    <xf numFmtId="0" fontId="4" fillId="0" borderId="71"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24" xfId="0" applyFont="1" applyBorder="1">
      <alignment vertical="center"/>
    </xf>
    <xf numFmtId="0" fontId="3" fillId="0" borderId="42" xfId="0" applyFont="1" applyBorder="1" applyAlignment="1">
      <alignment horizontal="justify" vertical="center" wrapText="1"/>
    </xf>
    <xf numFmtId="0" fontId="3" fillId="0" borderId="78" xfId="0" applyFont="1" applyBorder="1" applyAlignment="1">
      <alignment horizontal="justify" vertical="center" wrapText="1"/>
    </xf>
    <xf numFmtId="0" fontId="3" fillId="0" borderId="46" xfId="0" applyFont="1" applyBorder="1" applyAlignment="1">
      <alignment horizontal="left" vertical="center" wrapText="1"/>
    </xf>
    <xf numFmtId="0" fontId="3" fillId="0" borderId="88" xfId="0" applyFont="1" applyBorder="1" applyAlignment="1">
      <alignment horizontal="left" vertical="center" wrapText="1"/>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55" fillId="4" borderId="98" xfId="0" applyFont="1" applyFill="1" applyBorder="1" applyAlignment="1">
      <alignment horizontal="center" vertical="center" wrapText="1"/>
    </xf>
    <xf numFmtId="0" fontId="55" fillId="4" borderId="70" xfId="0" applyFont="1" applyFill="1" applyBorder="1" applyAlignment="1">
      <alignment horizontal="center" vertical="center" wrapText="1"/>
    </xf>
    <xf numFmtId="0" fontId="55" fillId="4" borderId="69" xfId="0" applyFont="1" applyFill="1" applyBorder="1" applyAlignment="1">
      <alignment horizontal="center" vertical="center" wrapText="1"/>
    </xf>
    <xf numFmtId="0" fontId="3" fillId="0" borderId="98" xfId="0" applyFont="1" applyBorder="1" applyAlignment="1">
      <alignment horizontal="center" vertical="center" wrapText="1"/>
    </xf>
    <xf numFmtId="0" fontId="3" fillId="0" borderId="69" xfId="0" applyFont="1" applyBorder="1" applyAlignment="1">
      <alignment horizontal="center" vertical="center" wrapText="1"/>
    </xf>
    <xf numFmtId="0" fontId="56" fillId="0" borderId="70" xfId="0" applyFont="1" applyBorder="1" applyAlignment="1">
      <alignment horizontal="center" vertical="center" wrapText="1"/>
    </xf>
    <xf numFmtId="0" fontId="22" fillId="0" borderId="82" xfId="0" applyFont="1" applyBorder="1" applyAlignment="1">
      <alignment horizontal="left" vertical="top" wrapText="1"/>
    </xf>
    <xf numFmtId="0" fontId="22" fillId="0" borderId="84" xfId="0" applyFont="1" applyBorder="1" applyAlignment="1">
      <alignment horizontal="left" vertical="top" wrapText="1"/>
    </xf>
    <xf numFmtId="0" fontId="22" fillId="0" borderId="86" xfId="0" applyFont="1" applyBorder="1" applyAlignment="1">
      <alignment horizontal="left" vertical="top" wrapText="1"/>
    </xf>
    <xf numFmtId="0" fontId="68" fillId="0" borderId="0" xfId="0" applyNumberFormat="1" applyFont="1" applyAlignment="1">
      <alignment horizontal="distributed" vertical="center" indent="12"/>
    </xf>
    <xf numFmtId="0" fontId="44" fillId="2" borderId="57" xfId="0" applyNumberFormat="1" applyFont="1" applyFill="1" applyBorder="1" applyAlignment="1">
      <alignment horizontal="distributed" vertical="center" wrapText="1"/>
    </xf>
    <xf numFmtId="0" fontId="44" fillId="2" borderId="34" xfId="0" applyNumberFormat="1" applyFont="1" applyFill="1" applyBorder="1" applyAlignment="1">
      <alignment horizontal="distributed" vertical="center" wrapText="1"/>
    </xf>
    <xf numFmtId="0" fontId="44" fillId="0" borderId="34" xfId="0" applyNumberFormat="1" applyFont="1" applyBorder="1" applyAlignment="1" applyProtection="1">
      <alignment vertical="center" wrapText="1"/>
      <protection locked="0"/>
    </xf>
    <xf numFmtId="0" fontId="44" fillId="0" borderId="28" xfId="0" applyNumberFormat="1" applyFont="1" applyBorder="1" applyAlignment="1" applyProtection="1">
      <alignment vertical="center" wrapText="1"/>
      <protection locked="0"/>
    </xf>
    <xf numFmtId="0" fontId="44" fillId="0" borderId="27" xfId="0" applyNumberFormat="1" applyFont="1" applyBorder="1" applyAlignment="1" applyProtection="1">
      <alignment vertical="center" wrapText="1"/>
      <protection locked="0"/>
    </xf>
    <xf numFmtId="0" fontId="44" fillId="2" borderId="82" xfId="0" applyNumberFormat="1" applyFont="1" applyFill="1" applyBorder="1" applyAlignment="1">
      <alignment horizontal="distributed" vertical="center" wrapText="1"/>
    </xf>
    <xf numFmtId="0" fontId="44" fillId="2" borderId="86" xfId="0" applyNumberFormat="1" applyFont="1" applyFill="1" applyBorder="1" applyAlignment="1">
      <alignment horizontal="distributed" vertical="center" wrapText="1"/>
    </xf>
    <xf numFmtId="0" fontId="44" fillId="2" borderId="84" xfId="0" applyNumberFormat="1" applyFont="1" applyFill="1" applyBorder="1" applyAlignment="1">
      <alignment horizontal="distributed" vertical="center" wrapText="1"/>
    </xf>
    <xf numFmtId="0" fontId="44" fillId="0" borderId="28" xfId="0" applyNumberFormat="1" applyFont="1" applyBorder="1" applyAlignment="1" applyProtection="1">
      <alignment horizontal="center" vertical="center" wrapText="1"/>
      <protection locked="0"/>
    </xf>
    <xf numFmtId="0" fontId="44" fillId="0" borderId="53" xfId="0" applyNumberFormat="1" applyFont="1" applyBorder="1" applyAlignment="1" applyProtection="1">
      <alignment horizontal="center" vertical="center" wrapText="1"/>
      <protection locked="0"/>
    </xf>
    <xf numFmtId="0" fontId="44" fillId="0" borderId="27" xfId="0" applyNumberFormat="1" applyFont="1" applyBorder="1" applyAlignment="1" applyProtection="1">
      <alignment horizontal="center" vertical="center" wrapText="1"/>
      <protection locked="0"/>
    </xf>
    <xf numFmtId="0" fontId="44" fillId="2" borderId="166" xfId="0" applyNumberFormat="1" applyFont="1" applyFill="1" applyBorder="1" applyAlignment="1">
      <alignment horizontal="distributed" vertical="center" wrapText="1"/>
    </xf>
    <xf numFmtId="0" fontId="44" fillId="2" borderId="167" xfId="0" applyNumberFormat="1" applyFont="1" applyFill="1" applyBorder="1" applyAlignment="1">
      <alignment horizontal="distributed" vertical="center" wrapText="1"/>
    </xf>
    <xf numFmtId="0" fontId="44" fillId="2" borderId="33" xfId="0" applyNumberFormat="1" applyFont="1" applyFill="1" applyBorder="1" applyAlignment="1">
      <alignment horizontal="distributed" vertical="center" wrapText="1"/>
    </xf>
    <xf numFmtId="0" fontId="44" fillId="2" borderId="108" xfId="0" applyNumberFormat="1" applyFont="1" applyFill="1" applyBorder="1" applyAlignment="1">
      <alignment horizontal="distributed" vertical="center" wrapText="1"/>
    </xf>
    <xf numFmtId="0" fontId="44" fillId="0" borderId="105" xfId="0" applyNumberFormat="1" applyFont="1" applyBorder="1" applyAlignment="1" applyProtection="1">
      <alignment vertical="center" wrapText="1"/>
      <protection locked="0"/>
    </xf>
    <xf numFmtId="0" fontId="44" fillId="0" borderId="106" xfId="0" applyNumberFormat="1" applyFont="1" applyBorder="1" applyAlignment="1" applyProtection="1">
      <alignment vertical="center" wrapText="1"/>
      <protection locked="0"/>
    </xf>
    <xf numFmtId="0" fontId="44" fillId="0" borderId="17" xfId="0" applyNumberFormat="1" applyFont="1" applyBorder="1" applyAlignment="1" applyProtection="1">
      <alignment vertical="center" wrapText="1"/>
      <protection locked="0"/>
    </xf>
    <xf numFmtId="0" fontId="44" fillId="0" borderId="41" xfId="0" applyNumberFormat="1" applyFont="1" applyBorder="1" applyAlignment="1" applyProtection="1">
      <alignment vertical="center" wrapText="1"/>
      <protection locked="0"/>
    </xf>
    <xf numFmtId="0" fontId="44" fillId="0" borderId="18" xfId="0" applyNumberFormat="1" applyFont="1" applyBorder="1" applyAlignment="1" applyProtection="1">
      <alignment vertical="center" wrapText="1"/>
      <protection locked="0"/>
    </xf>
    <xf numFmtId="0" fontId="44" fillId="0" borderId="107" xfId="0" applyNumberFormat="1" applyFont="1" applyBorder="1" applyAlignment="1" applyProtection="1">
      <alignment vertical="center" wrapText="1"/>
      <protection locked="0"/>
    </xf>
    <xf numFmtId="0" fontId="44" fillId="0" borderId="162" xfId="0" applyNumberFormat="1" applyFont="1" applyBorder="1" applyAlignment="1" applyProtection="1">
      <alignment horizontal="center" vertical="center" wrapText="1"/>
      <protection locked="0"/>
    </xf>
    <xf numFmtId="0" fontId="44" fillId="0" borderId="163" xfId="0" applyNumberFormat="1" applyFont="1" applyBorder="1" applyAlignment="1" applyProtection="1">
      <alignment horizontal="center" vertical="center" wrapText="1"/>
      <protection locked="0"/>
    </xf>
    <xf numFmtId="0" fontId="44" fillId="0" borderId="164" xfId="0" applyNumberFormat="1" applyFont="1" applyBorder="1" applyAlignment="1" applyProtection="1">
      <alignment horizontal="center" vertical="center" wrapText="1"/>
      <protection locked="0"/>
    </xf>
    <xf numFmtId="0" fontId="44" fillId="0" borderId="19" xfId="0" applyNumberFormat="1" applyFont="1" applyBorder="1" applyAlignment="1" applyProtection="1">
      <alignment horizontal="center" vertical="center" wrapText="1"/>
      <protection locked="0"/>
    </xf>
    <xf numFmtId="0" fontId="44" fillId="0" borderId="24" xfId="0" applyNumberFormat="1" applyFont="1" applyBorder="1" applyAlignment="1" applyProtection="1">
      <alignment horizontal="center" vertical="center" wrapText="1"/>
      <protection locked="0"/>
    </xf>
    <xf numFmtId="49" fontId="44" fillId="2" borderId="20" xfId="0" applyNumberFormat="1" applyFont="1" applyFill="1" applyBorder="1" applyAlignment="1">
      <alignment vertical="center" wrapText="1"/>
    </xf>
    <xf numFmtId="49" fontId="44" fillId="2" borderId="19" xfId="0" applyNumberFormat="1" applyFont="1" applyFill="1" applyBorder="1" applyAlignment="1">
      <alignment vertical="center" wrapText="1"/>
    </xf>
    <xf numFmtId="49" fontId="44" fillId="0" borderId="20" xfId="0" applyNumberFormat="1" applyFont="1" applyBorder="1" applyAlignment="1" applyProtection="1">
      <alignment vertical="center" wrapText="1"/>
      <protection locked="0"/>
    </xf>
    <xf numFmtId="49" fontId="44" fillId="0" borderId="21" xfId="0" applyNumberFormat="1" applyFont="1" applyBorder="1" applyAlignment="1" applyProtection="1">
      <alignment vertical="center" wrapText="1"/>
      <protection locked="0"/>
    </xf>
    <xf numFmtId="49" fontId="44" fillId="0" borderId="19" xfId="0" applyNumberFormat="1" applyFont="1" applyBorder="1" applyAlignment="1" applyProtection="1">
      <alignment vertical="center" wrapText="1"/>
      <protection locked="0"/>
    </xf>
    <xf numFmtId="49" fontId="44" fillId="0" borderId="24" xfId="0" applyNumberFormat="1" applyFont="1" applyBorder="1" applyAlignment="1" applyProtection="1">
      <alignment vertical="center" wrapText="1"/>
      <protection locked="0"/>
    </xf>
    <xf numFmtId="0" fontId="44" fillId="0" borderId="19" xfId="0" applyNumberFormat="1" applyFont="1" applyBorder="1" applyAlignment="1" applyProtection="1">
      <alignment horizontal="left" vertical="center" wrapText="1"/>
      <protection locked="0"/>
    </xf>
    <xf numFmtId="0" fontId="44" fillId="0" borderId="24" xfId="0" applyNumberFormat="1" applyFont="1" applyBorder="1" applyAlignment="1" applyProtection="1">
      <alignment horizontal="left" vertical="center" wrapText="1"/>
      <protection locked="0"/>
    </xf>
    <xf numFmtId="0" fontId="44" fillId="2" borderId="33" xfId="0" applyNumberFormat="1" applyFont="1" applyFill="1" applyBorder="1" applyAlignment="1">
      <alignment horizontal="distributed" vertical="center"/>
    </xf>
    <xf numFmtId="0" fontId="0" fillId="0" borderId="108" xfId="0" applyFont="1" applyBorder="1" applyAlignment="1">
      <alignment horizontal="distributed" vertical="center"/>
    </xf>
    <xf numFmtId="49" fontId="70" fillId="0" borderId="25" xfId="15" applyNumberFormat="1" applyFont="1" applyBorder="1" applyAlignment="1" applyProtection="1">
      <alignment horizontal="left" vertical="center" wrapText="1" indent="1"/>
      <protection locked="0"/>
    </xf>
    <xf numFmtId="49" fontId="44" fillId="0" borderId="25" xfId="0" applyNumberFormat="1" applyFont="1" applyBorder="1" applyAlignment="1" applyProtection="1">
      <alignment horizontal="left" vertical="center" wrapText="1" indent="1"/>
      <protection locked="0"/>
    </xf>
    <xf numFmtId="49" fontId="44" fillId="0" borderId="26" xfId="0" applyNumberFormat="1" applyFont="1" applyBorder="1" applyAlignment="1" applyProtection="1">
      <alignment horizontal="left" vertical="center" wrapText="1" indent="1"/>
      <protection locked="0"/>
    </xf>
    <xf numFmtId="49" fontId="69" fillId="0" borderId="20" xfId="0" applyNumberFormat="1" applyFont="1" applyBorder="1" applyAlignment="1" applyProtection="1">
      <alignment vertical="center"/>
      <protection locked="0"/>
    </xf>
    <xf numFmtId="49" fontId="69" fillId="0" borderId="21" xfId="0" applyNumberFormat="1" applyFont="1" applyBorder="1" applyAlignment="1" applyProtection="1">
      <alignment vertical="center"/>
      <protection locked="0"/>
    </xf>
    <xf numFmtId="49" fontId="65" fillId="0" borderId="20" xfId="0" applyNumberFormat="1" applyFont="1" applyBorder="1" applyAlignment="1" applyProtection="1">
      <alignment vertical="center"/>
      <protection locked="0"/>
    </xf>
    <xf numFmtId="49" fontId="65" fillId="0" borderId="21" xfId="0" applyNumberFormat="1" applyFont="1" applyBorder="1" applyAlignment="1" applyProtection="1">
      <alignment vertical="center"/>
      <protection locked="0"/>
    </xf>
    <xf numFmtId="0" fontId="65" fillId="0" borderId="19" xfId="0" applyFont="1" applyBorder="1" applyAlignment="1" applyProtection="1">
      <alignment horizontal="left" vertical="center" wrapText="1"/>
      <protection locked="0"/>
    </xf>
    <xf numFmtId="0" fontId="65" fillId="0" borderId="24" xfId="0" applyFont="1" applyBorder="1" applyAlignment="1" applyProtection="1">
      <alignment horizontal="left" vertical="center" wrapText="1"/>
      <protection locked="0"/>
    </xf>
    <xf numFmtId="0" fontId="44" fillId="2" borderId="25" xfId="0" applyNumberFormat="1" applyFont="1" applyFill="1" applyBorder="1" applyAlignment="1">
      <alignment horizontal="distributed" vertical="center" wrapText="1"/>
    </xf>
    <xf numFmtId="0" fontId="44" fillId="2" borderId="28" xfId="0" applyNumberFormat="1" applyFont="1" applyFill="1" applyBorder="1" applyAlignment="1">
      <alignment horizontal="distributed" vertical="center"/>
    </xf>
    <xf numFmtId="0" fontId="44" fillId="0" borderId="20" xfId="0" applyNumberFormat="1" applyFont="1" applyBorder="1" applyAlignment="1" applyProtection="1">
      <alignment horizontal="center" vertical="center" wrapText="1"/>
      <protection locked="0"/>
    </xf>
    <xf numFmtId="0" fontId="44" fillId="0" borderId="21" xfId="0" applyNumberFormat="1" applyFont="1" applyBorder="1" applyAlignment="1" applyProtection="1">
      <alignment horizontal="center" vertical="center" wrapText="1"/>
      <protection locked="0"/>
    </xf>
    <xf numFmtId="0" fontId="44" fillId="0" borderId="97" xfId="0" applyNumberFormat="1" applyFont="1" applyBorder="1" applyAlignment="1" applyProtection="1">
      <alignment horizontal="center" vertical="center" wrapText="1"/>
      <protection locked="0"/>
    </xf>
    <xf numFmtId="0" fontId="44" fillId="0" borderId="73" xfId="0" applyNumberFormat="1" applyFont="1" applyBorder="1" applyAlignment="1" applyProtection="1">
      <alignment horizontal="center" vertical="center" wrapText="1"/>
      <protection locked="0"/>
    </xf>
    <xf numFmtId="0" fontId="44" fillId="2" borderId="168" xfId="0" applyNumberFormat="1" applyFont="1" applyFill="1" applyBorder="1" applyAlignment="1">
      <alignment horizontal="distributed" vertical="center"/>
    </xf>
    <xf numFmtId="0" fontId="44" fillId="2" borderId="96" xfId="0" applyNumberFormat="1" applyFont="1" applyFill="1" applyBorder="1" applyAlignment="1">
      <alignment horizontal="distributed" vertical="center"/>
    </xf>
    <xf numFmtId="0" fontId="44" fillId="2" borderId="116" xfId="0" applyNumberFormat="1" applyFont="1" applyFill="1" applyBorder="1" applyAlignment="1">
      <alignment horizontal="distributed" vertical="center"/>
    </xf>
    <xf numFmtId="0" fontId="44" fillId="2" borderId="117" xfId="0" applyNumberFormat="1" applyFont="1" applyFill="1" applyBorder="1" applyAlignment="1">
      <alignment horizontal="distributed" vertical="center"/>
    </xf>
    <xf numFmtId="0" fontId="44" fillId="0" borderId="94" xfId="0" applyNumberFormat="1" applyFont="1" applyBorder="1" applyAlignment="1" applyProtection="1">
      <alignment horizontal="center" vertical="center" wrapText="1"/>
      <protection locked="0"/>
    </xf>
    <xf numFmtId="0" fontId="44" fillId="0" borderId="79" xfId="0" applyNumberFormat="1" applyFont="1" applyBorder="1" applyAlignment="1" applyProtection="1">
      <alignment horizontal="center" vertical="center" wrapText="1"/>
      <protection locked="0"/>
    </xf>
    <xf numFmtId="0" fontId="44" fillId="2" borderId="10" xfId="0" applyNumberFormat="1" applyFont="1" applyFill="1" applyBorder="1" applyAlignment="1">
      <alignment horizontal="distributed" vertical="center"/>
    </xf>
    <xf numFmtId="49" fontId="70" fillId="0" borderId="32" xfId="15" applyNumberFormat="1" applyFont="1" applyBorder="1" applyAlignment="1" applyProtection="1">
      <alignment horizontal="left" vertical="center" wrapText="1" indent="1"/>
      <protection locked="0"/>
    </xf>
    <xf numFmtId="49" fontId="44" fillId="0" borderId="19" xfId="0" applyNumberFormat="1" applyFont="1" applyBorder="1" applyAlignment="1" applyProtection="1">
      <alignment horizontal="left" vertical="center" wrapText="1" indent="1"/>
      <protection locked="0"/>
    </xf>
    <xf numFmtId="49" fontId="44" fillId="0" borderId="24" xfId="0" applyNumberFormat="1" applyFont="1" applyBorder="1" applyAlignment="1" applyProtection="1">
      <alignment horizontal="left" vertical="center" wrapText="1" indent="1"/>
      <protection locked="0"/>
    </xf>
    <xf numFmtId="0" fontId="44" fillId="2" borderId="127" xfId="0" applyNumberFormat="1" applyFont="1" applyFill="1" applyBorder="1" applyAlignment="1">
      <alignment horizontal="distributed" vertical="center" wrapText="1"/>
    </xf>
    <xf numFmtId="0" fontId="44" fillId="2" borderId="126" xfId="0" applyNumberFormat="1" applyFont="1" applyFill="1" applyBorder="1" applyAlignment="1">
      <alignment horizontal="distributed" vertical="center" wrapText="1"/>
    </xf>
    <xf numFmtId="179" fontId="44" fillId="0" borderId="127" xfId="0" applyNumberFormat="1" applyFont="1" applyBorder="1" applyAlignment="1" applyProtection="1">
      <alignment horizontal="right" vertical="center"/>
      <protection locked="0"/>
    </xf>
    <xf numFmtId="179" fontId="44" fillId="0" borderId="5" xfId="0" applyNumberFormat="1" applyFont="1" applyBorder="1" applyAlignment="1" applyProtection="1">
      <alignment horizontal="right" vertical="center"/>
      <protection locked="0"/>
    </xf>
    <xf numFmtId="0" fontId="65" fillId="0" borderId="5" xfId="0" applyFont="1" applyBorder="1" applyAlignment="1" applyProtection="1">
      <alignment horizontal="right" vertical="center"/>
      <protection locked="0"/>
    </xf>
    <xf numFmtId="0" fontId="44" fillId="2" borderId="32" xfId="0" applyNumberFormat="1" applyFont="1" applyFill="1" applyBorder="1" applyAlignment="1">
      <alignment horizontal="distributed" vertical="center" wrapText="1"/>
    </xf>
    <xf numFmtId="0" fontId="44" fillId="2" borderId="41" xfId="0" applyNumberFormat="1" applyFont="1" applyFill="1" applyBorder="1" applyAlignment="1">
      <alignment horizontal="distributed" vertical="center" wrapText="1"/>
    </xf>
    <xf numFmtId="0" fontId="66" fillId="2" borderId="19" xfId="0" applyNumberFormat="1" applyFont="1" applyFill="1" applyBorder="1" applyAlignment="1">
      <alignment vertical="center"/>
    </xf>
    <xf numFmtId="0" fontId="67" fillId="2" borderId="19" xfId="0" applyFont="1" applyFill="1" applyBorder="1" applyAlignment="1">
      <alignment vertical="center"/>
    </xf>
    <xf numFmtId="178" fontId="44" fillId="0" borderId="19" xfId="0" applyNumberFormat="1" applyFont="1" applyBorder="1" applyAlignment="1" applyProtection="1">
      <alignment horizontal="right" vertical="center" wrapText="1"/>
      <protection locked="0"/>
    </xf>
    <xf numFmtId="0" fontId="44" fillId="0" borderId="109" xfId="0" applyNumberFormat="1" applyFont="1" applyBorder="1" applyAlignment="1" applyProtection="1">
      <alignment horizontal="left" vertical="top" wrapText="1"/>
      <protection locked="0"/>
    </xf>
    <xf numFmtId="0" fontId="65" fillId="0" borderId="25" xfId="0" applyFont="1" applyBorder="1" applyAlignment="1" applyProtection="1">
      <alignment horizontal="left" vertical="top" wrapText="1"/>
      <protection locked="0"/>
    </xf>
    <xf numFmtId="0" fontId="65" fillId="0" borderId="26" xfId="0" applyFont="1" applyBorder="1" applyAlignment="1" applyProtection="1">
      <alignment horizontal="left" vertical="top" wrapText="1"/>
      <protection locked="0"/>
    </xf>
    <xf numFmtId="179" fontId="44" fillId="0" borderId="25" xfId="0" applyNumberFormat="1" applyFont="1" applyBorder="1" applyAlignment="1" applyProtection="1">
      <alignment horizontal="right" vertical="center"/>
      <protection locked="0"/>
    </xf>
    <xf numFmtId="179" fontId="66" fillId="2" borderId="25" xfId="0" applyNumberFormat="1" applyFont="1" applyFill="1" applyBorder="1" applyAlignment="1">
      <alignment vertical="center"/>
    </xf>
    <xf numFmtId="0" fontId="44" fillId="2" borderId="25" xfId="0" applyNumberFormat="1" applyFont="1" applyFill="1" applyBorder="1" applyAlignment="1">
      <alignment horizontal="center" vertical="center" wrapText="1"/>
    </xf>
    <xf numFmtId="0" fontId="44" fillId="2" borderId="108" xfId="0" applyNumberFormat="1" applyFont="1" applyFill="1" applyBorder="1" applyAlignment="1">
      <alignment horizontal="center" vertical="center" wrapText="1"/>
    </xf>
    <xf numFmtId="0" fontId="44" fillId="0" borderId="109" xfId="0" applyNumberFormat="1" applyFont="1" applyFill="1" applyBorder="1" applyAlignment="1" applyProtection="1">
      <alignment horizontal="left" vertical="center" wrapText="1"/>
      <protection locked="0"/>
    </xf>
    <xf numFmtId="0" fontId="44" fillId="0" borderId="25" xfId="0" applyNumberFormat="1" applyFont="1" applyFill="1" applyBorder="1" applyAlignment="1" applyProtection="1">
      <alignment horizontal="left" vertical="center" wrapText="1"/>
      <protection locked="0"/>
    </xf>
    <xf numFmtId="0" fontId="44" fillId="0" borderId="26" xfId="0" applyNumberFormat="1" applyFont="1" applyFill="1" applyBorder="1" applyAlignment="1" applyProtection="1">
      <alignment horizontal="left" vertical="center" wrapText="1"/>
      <protection locked="0"/>
    </xf>
    <xf numFmtId="0" fontId="9" fillId="2" borderId="33" xfId="0" applyNumberFormat="1" applyFont="1" applyFill="1" applyBorder="1" applyAlignment="1">
      <alignment horizontal="distributed" vertical="center" wrapText="1"/>
    </xf>
    <xf numFmtId="0" fontId="9" fillId="2" borderId="55" xfId="0" applyNumberFormat="1" applyFont="1" applyFill="1" applyBorder="1" applyAlignment="1">
      <alignment horizontal="distributed" vertical="center" wrapText="1"/>
    </xf>
    <xf numFmtId="0" fontId="9" fillId="0" borderId="64" xfId="0" applyNumberFormat="1" applyFont="1" applyBorder="1" applyAlignment="1">
      <alignment horizontal="left" vertical="center" wrapText="1"/>
    </xf>
    <xf numFmtId="0" fontId="9" fillId="0" borderId="19" xfId="0" applyNumberFormat="1" applyFont="1" applyBorder="1" applyAlignment="1">
      <alignment horizontal="left" vertical="center" wrapText="1"/>
    </xf>
    <xf numFmtId="0" fontId="9" fillId="0" borderId="24" xfId="0" applyNumberFormat="1" applyFont="1" applyBorder="1" applyAlignment="1">
      <alignment horizontal="left" vertical="center" wrapText="1"/>
    </xf>
    <xf numFmtId="49" fontId="9" fillId="0" borderId="20" xfId="0" applyNumberFormat="1" applyFont="1" applyBorder="1" applyAlignment="1">
      <alignment vertical="center" wrapText="1"/>
    </xf>
    <xf numFmtId="49" fontId="9" fillId="0" borderId="21" xfId="0" applyNumberFormat="1" applyFont="1" applyBorder="1" applyAlignment="1">
      <alignment vertical="center" wrapText="1"/>
    </xf>
    <xf numFmtId="49" fontId="9" fillId="0" borderId="19" xfId="0" applyNumberFormat="1" applyFont="1" applyBorder="1" applyAlignment="1">
      <alignment vertical="center" wrapText="1"/>
    </xf>
    <xf numFmtId="49" fontId="9" fillId="0" borderId="24" xfId="0" applyNumberFormat="1" applyFont="1" applyBorder="1" applyAlignment="1">
      <alignment vertical="center" wrapText="1"/>
    </xf>
    <xf numFmtId="0" fontId="9" fillId="2" borderId="33" xfId="0" applyNumberFormat="1" applyFont="1" applyFill="1" applyBorder="1" applyAlignment="1">
      <alignment horizontal="distributed" vertical="center"/>
    </xf>
    <xf numFmtId="0" fontId="4" fillId="0" borderId="55" xfId="0" applyFont="1" applyBorder="1" applyAlignment="1">
      <alignment horizontal="distributed" vertical="center"/>
    </xf>
    <xf numFmtId="49" fontId="9" fillId="0" borderId="51" xfId="0" applyNumberFormat="1" applyFont="1" applyBorder="1" applyAlignment="1">
      <alignment horizontal="distributed" vertical="center" wrapText="1"/>
    </xf>
    <xf numFmtId="49" fontId="9" fillId="0" borderId="25" xfId="0" applyNumberFormat="1" applyFont="1" applyBorder="1" applyAlignment="1">
      <alignment horizontal="distributed" vertical="center" wrapText="1"/>
    </xf>
    <xf numFmtId="49" fontId="9" fillId="0" borderId="26" xfId="0" applyNumberFormat="1" applyFont="1" applyBorder="1" applyAlignment="1">
      <alignment horizontal="distributed" vertical="center" wrapText="1"/>
    </xf>
    <xf numFmtId="0" fontId="9" fillId="0" borderId="0" xfId="0" applyNumberFormat="1" applyFont="1" applyBorder="1" applyAlignment="1">
      <alignment horizontal="distributed" vertical="center" wrapText="1"/>
    </xf>
    <xf numFmtId="0" fontId="9" fillId="2" borderId="42" xfId="0" applyNumberFormat="1" applyFont="1" applyFill="1" applyBorder="1" applyAlignment="1">
      <alignment horizontal="distributed" vertical="center" wrapText="1"/>
    </xf>
    <xf numFmtId="0" fontId="9" fillId="2" borderId="44" xfId="0" applyNumberFormat="1" applyFont="1" applyFill="1" applyBorder="1" applyAlignment="1">
      <alignment horizontal="distributed" vertical="center" wrapText="1"/>
    </xf>
    <xf numFmtId="49" fontId="9" fillId="0" borderId="77" xfId="0" applyNumberFormat="1" applyFont="1" applyBorder="1" applyAlignment="1">
      <alignment vertical="center" wrapText="1"/>
    </xf>
    <xf numFmtId="49" fontId="9" fillId="0" borderId="64" xfId="0" applyNumberFormat="1" applyFont="1" applyBorder="1" applyAlignment="1">
      <alignment vertical="center" wrapText="1"/>
    </xf>
    <xf numFmtId="49" fontId="9" fillId="2" borderId="20" xfId="0" applyNumberFormat="1" applyFont="1" applyFill="1" applyBorder="1" applyAlignment="1">
      <alignment vertical="center" wrapText="1"/>
    </xf>
    <xf numFmtId="49" fontId="9" fillId="2" borderId="19" xfId="0" applyNumberFormat="1" applyFont="1" applyFill="1" applyBorder="1" applyAlignment="1">
      <alignment vertical="center" wrapText="1"/>
    </xf>
    <xf numFmtId="0" fontId="5" fillId="0" borderId="0" xfId="0" applyNumberFormat="1" applyFont="1" applyAlignment="1">
      <alignment horizontal="distributed" vertical="center" indent="12"/>
    </xf>
    <xf numFmtId="0" fontId="9" fillId="2" borderId="43" xfId="0" applyNumberFormat="1" applyFont="1" applyFill="1" applyBorder="1" applyAlignment="1">
      <alignment horizontal="distributed" vertical="center" wrapText="1"/>
    </xf>
    <xf numFmtId="0" fontId="9" fillId="0" borderId="28" xfId="0" applyNumberFormat="1" applyFont="1" applyBorder="1" applyAlignment="1">
      <alignment horizontal="left" vertical="center" wrapText="1"/>
    </xf>
    <xf numFmtId="0" fontId="9" fillId="0" borderId="53" xfId="0" applyNumberFormat="1" applyFont="1" applyBorder="1" applyAlignment="1">
      <alignment horizontal="left" vertical="center" wrapText="1"/>
    </xf>
    <xf numFmtId="0" fontId="9" fillId="0" borderId="27" xfId="0" applyNumberFormat="1" applyFont="1" applyBorder="1" applyAlignment="1">
      <alignment horizontal="left" vertical="center" wrapText="1"/>
    </xf>
    <xf numFmtId="0" fontId="9" fillId="0" borderId="37" xfId="0" applyNumberFormat="1" applyFont="1" applyBorder="1" applyAlignment="1">
      <alignment horizontal="left" vertical="center" wrapText="1"/>
    </xf>
    <xf numFmtId="0" fontId="9" fillId="0" borderId="38" xfId="0" applyNumberFormat="1" applyFont="1" applyBorder="1" applyAlignment="1">
      <alignment horizontal="left" vertical="center" wrapText="1"/>
    </xf>
    <xf numFmtId="0" fontId="9" fillId="0" borderId="102" xfId="0" applyNumberFormat="1" applyFont="1" applyBorder="1" applyAlignment="1">
      <alignment horizontal="left" vertical="center" wrapText="1"/>
    </xf>
    <xf numFmtId="0" fontId="9" fillId="0" borderId="103" xfId="0" applyNumberFormat="1" applyFont="1" applyBorder="1" applyAlignment="1">
      <alignment horizontal="left" vertical="center" wrapText="1"/>
    </xf>
    <xf numFmtId="0" fontId="9" fillId="0" borderId="104" xfId="0" applyNumberFormat="1" applyFont="1" applyBorder="1" applyAlignment="1">
      <alignment horizontal="left" vertical="center" wrapText="1"/>
    </xf>
    <xf numFmtId="0" fontId="9" fillId="0" borderId="95" xfId="0" applyNumberFormat="1" applyFont="1" applyBorder="1" applyAlignment="1">
      <alignment horizontal="left" vertical="center" wrapText="1"/>
    </xf>
    <xf numFmtId="0" fontId="9" fillId="0" borderId="100" xfId="0" applyNumberFormat="1" applyFont="1" applyBorder="1" applyAlignment="1">
      <alignment horizontal="left" vertical="center" wrapText="1"/>
    </xf>
    <xf numFmtId="0" fontId="9" fillId="0" borderId="101" xfId="0" applyNumberFormat="1" applyFont="1" applyBorder="1" applyAlignment="1">
      <alignment horizontal="left" vertical="center" wrapText="1"/>
    </xf>
    <xf numFmtId="0" fontId="9" fillId="2" borderId="57" xfId="0" applyNumberFormat="1" applyFont="1" applyFill="1" applyBorder="1" applyAlignment="1">
      <alignment horizontal="distributed" vertical="center" wrapText="1"/>
    </xf>
    <xf numFmtId="0" fontId="9" fillId="2" borderId="58" xfId="0" applyNumberFormat="1" applyFont="1" applyFill="1" applyBorder="1" applyAlignment="1">
      <alignment horizontal="distributed" vertical="center" wrapText="1"/>
    </xf>
    <xf numFmtId="0" fontId="9" fillId="2" borderId="23" xfId="0" applyNumberFormat="1" applyFont="1" applyFill="1" applyBorder="1" applyAlignment="1">
      <alignment horizontal="distributed" vertical="center" wrapText="1"/>
    </xf>
    <xf numFmtId="0" fontId="9" fillId="2" borderId="56" xfId="0" applyNumberFormat="1" applyFont="1" applyFill="1" applyBorder="1" applyAlignment="1">
      <alignment horizontal="distributed" vertical="center" wrapText="1"/>
    </xf>
    <xf numFmtId="0" fontId="9" fillId="0" borderId="54" xfId="0" applyNumberFormat="1" applyFont="1" applyBorder="1" applyAlignment="1">
      <alignment horizontal="center" vertical="center" wrapText="1"/>
    </xf>
    <xf numFmtId="0" fontId="9" fillId="0" borderId="60" xfId="0" applyNumberFormat="1" applyFont="1" applyBorder="1" applyAlignment="1">
      <alignment horizontal="center" vertical="center" wrapText="1"/>
    </xf>
    <xf numFmtId="0" fontId="9" fillId="0" borderId="65" xfId="0" applyNumberFormat="1" applyFont="1" applyBorder="1" applyAlignment="1">
      <alignment vertical="center" wrapText="1"/>
    </xf>
    <xf numFmtId="0" fontId="9" fillId="0" borderId="65" xfId="0" applyNumberFormat="1" applyFont="1" applyBorder="1" applyAlignment="1">
      <alignment horizontal="center" vertical="center" wrapText="1"/>
    </xf>
    <xf numFmtId="0" fontId="9" fillId="0" borderId="66" xfId="0" applyNumberFormat="1" applyFont="1" applyBorder="1" applyAlignment="1">
      <alignment horizontal="center" vertical="center" wrapText="1"/>
    </xf>
    <xf numFmtId="0" fontId="9" fillId="0" borderId="54" xfId="0" applyNumberFormat="1" applyFont="1" applyBorder="1" applyAlignment="1">
      <alignment vertical="center" wrapText="1"/>
    </xf>
    <xf numFmtId="179" fontId="9" fillId="0" borderId="65" xfId="0" applyNumberFormat="1" applyFont="1" applyBorder="1" applyAlignment="1">
      <alignment vertical="center" shrinkToFit="1"/>
    </xf>
    <xf numFmtId="179" fontId="9" fillId="0" borderId="54" xfId="0" applyNumberFormat="1" applyFont="1" applyBorder="1" applyAlignment="1">
      <alignment vertical="center" shrinkToFit="1"/>
    </xf>
    <xf numFmtId="0" fontId="9" fillId="2" borderId="75" xfId="0" applyNumberFormat="1" applyFont="1" applyFill="1" applyBorder="1" applyAlignment="1">
      <alignment horizontal="center" vertical="center" wrapText="1"/>
    </xf>
    <xf numFmtId="0" fontId="9" fillId="0" borderId="19" xfId="0" applyNumberFormat="1" applyFont="1" applyBorder="1" applyAlignment="1">
      <alignment horizontal="distributed" vertical="center" wrapText="1"/>
    </xf>
    <xf numFmtId="0" fontId="10" fillId="0" borderId="19" xfId="0" applyFont="1" applyBorder="1" applyAlignment="1">
      <alignment vertical="center" wrapText="1"/>
    </xf>
    <xf numFmtId="0" fontId="10" fillId="0" borderId="24" xfId="0" applyFont="1" applyBorder="1" applyAlignment="1">
      <alignment vertical="center" wrapText="1"/>
    </xf>
    <xf numFmtId="0" fontId="9" fillId="0" borderId="19" xfId="0" applyNumberFormat="1" applyFont="1" applyBorder="1" applyAlignment="1">
      <alignment horizontal="left" vertical="center" wrapText="1" indent="1"/>
    </xf>
    <xf numFmtId="0" fontId="9" fillId="2" borderId="88" xfId="0" applyNumberFormat="1" applyFont="1" applyFill="1" applyBorder="1" applyAlignment="1">
      <alignment horizontal="center" vertical="center" wrapText="1"/>
    </xf>
    <xf numFmtId="0" fontId="9" fillId="0" borderId="25" xfId="0" applyNumberFormat="1" applyFont="1" applyBorder="1" applyAlignment="1">
      <alignment horizontal="distributed" vertical="center" wrapText="1"/>
    </xf>
    <xf numFmtId="0" fontId="10" fillId="0" borderId="25" xfId="0" applyFont="1" applyBorder="1" applyAlignment="1">
      <alignment vertical="center" wrapText="1"/>
    </xf>
    <xf numFmtId="0" fontId="10" fillId="0" borderId="26" xfId="0" applyFont="1" applyBorder="1" applyAlignment="1">
      <alignment vertical="center" wrapText="1"/>
    </xf>
    <xf numFmtId="0" fontId="9" fillId="2" borderId="41" xfId="0" applyNumberFormat="1" applyFont="1" applyFill="1" applyBorder="1" applyAlignment="1">
      <alignment horizontal="distributed" vertical="center"/>
    </xf>
    <xf numFmtId="0" fontId="9" fillId="2" borderId="18" xfId="0" applyNumberFormat="1" applyFont="1" applyFill="1" applyBorder="1" applyAlignment="1">
      <alignment horizontal="distributed" vertical="center"/>
    </xf>
    <xf numFmtId="0" fontId="9" fillId="2" borderId="48" xfId="0" applyNumberFormat="1" applyFont="1" applyFill="1" applyBorder="1" applyAlignment="1">
      <alignment horizontal="distributed" vertical="center" wrapText="1"/>
    </xf>
    <xf numFmtId="0" fontId="9" fillId="2" borderId="49" xfId="0" applyNumberFormat="1" applyFont="1" applyFill="1" applyBorder="1" applyAlignment="1">
      <alignment horizontal="distributed" vertical="center" wrapText="1"/>
    </xf>
    <xf numFmtId="179" fontId="9" fillId="0" borderId="48" xfId="0" applyNumberFormat="1" applyFont="1" applyBorder="1" applyAlignment="1">
      <alignment vertical="center"/>
    </xf>
    <xf numFmtId="179" fontId="9" fillId="0" borderId="35" xfId="0" applyNumberFormat="1" applyFont="1" applyBorder="1" applyAlignment="1">
      <alignment vertical="center"/>
    </xf>
    <xf numFmtId="0" fontId="10" fillId="0" borderId="35" xfId="0" applyFont="1" applyBorder="1" applyAlignment="1">
      <alignment vertical="center"/>
    </xf>
    <xf numFmtId="0" fontId="7" fillId="2" borderId="52" xfId="0" applyNumberFormat="1" applyFont="1" applyFill="1" applyBorder="1" applyAlignment="1">
      <alignment vertical="center"/>
    </xf>
    <xf numFmtId="0" fontId="7" fillId="2" borderId="39" xfId="0" applyNumberFormat="1" applyFont="1" applyFill="1" applyBorder="1" applyAlignment="1">
      <alignment vertical="center"/>
    </xf>
    <xf numFmtId="0" fontId="12" fillId="2" borderId="39" xfId="0" applyFont="1" applyFill="1" applyBorder="1" applyAlignment="1">
      <alignment vertical="center"/>
    </xf>
    <xf numFmtId="178" fontId="9" fillId="0" borderId="39" xfId="0" applyNumberFormat="1" applyFont="1" applyBorder="1" applyAlignment="1">
      <alignment horizontal="right" vertical="center" wrapText="1"/>
    </xf>
    <xf numFmtId="0" fontId="9" fillId="2" borderId="19" xfId="0" applyNumberFormat="1" applyFont="1" applyFill="1" applyBorder="1" applyAlignment="1">
      <alignment horizontal="distributed" vertical="center" wrapText="1"/>
    </xf>
    <xf numFmtId="0" fontId="9" fillId="2" borderId="41" xfId="0" applyNumberFormat="1" applyFont="1" applyFill="1" applyBorder="1" applyAlignment="1">
      <alignment horizontal="distributed" vertical="center" wrapText="1"/>
    </xf>
    <xf numFmtId="0" fontId="9" fillId="0" borderId="77" xfId="0" applyNumberFormat="1" applyFont="1" applyBorder="1" applyAlignment="1">
      <alignment vertical="center" wrapText="1"/>
    </xf>
    <xf numFmtId="0" fontId="9" fillId="0" borderId="20" xfId="0" applyNumberFormat="1" applyFont="1" applyBorder="1" applyAlignment="1">
      <alignment vertical="center" wrapText="1"/>
    </xf>
    <xf numFmtId="0" fontId="9" fillId="0" borderId="21" xfId="0" applyNumberFormat="1" applyFont="1" applyBorder="1" applyAlignment="1">
      <alignment vertical="center" wrapText="1"/>
    </xf>
    <xf numFmtId="0" fontId="9" fillId="0" borderId="76" xfId="0" applyNumberFormat="1" applyFont="1" applyBorder="1" applyAlignment="1">
      <alignment vertical="center" wrapText="1"/>
    </xf>
    <xf numFmtId="0" fontId="9" fillId="0" borderId="30" xfId="0" applyNumberFormat="1" applyFont="1" applyBorder="1" applyAlignment="1">
      <alignment vertical="center" wrapText="1"/>
    </xf>
    <xf numFmtId="0" fontId="9" fillId="0" borderId="31" xfId="0" applyNumberFormat="1" applyFont="1" applyBorder="1" applyAlignment="1">
      <alignment vertical="center" wrapText="1"/>
    </xf>
    <xf numFmtId="0" fontId="9" fillId="2" borderId="34" xfId="0" applyNumberFormat="1" applyFont="1" applyFill="1" applyBorder="1" applyAlignment="1">
      <alignment horizontal="distributed" vertical="center"/>
    </xf>
    <xf numFmtId="0" fontId="9" fillId="2" borderId="28" xfId="0" applyNumberFormat="1" applyFont="1" applyFill="1" applyBorder="1" applyAlignment="1">
      <alignment horizontal="distributed" vertical="center"/>
    </xf>
    <xf numFmtId="49" fontId="9" fillId="0" borderId="32" xfId="0" applyNumberFormat="1" applyFont="1" applyBorder="1" applyAlignment="1">
      <alignment vertical="center" wrapText="1"/>
    </xf>
    <xf numFmtId="0" fontId="9" fillId="2" borderId="42" xfId="0" applyNumberFormat="1" applyFont="1" applyFill="1" applyBorder="1" applyAlignment="1">
      <alignment horizontal="distributed" vertical="center"/>
    </xf>
    <xf numFmtId="0" fontId="9" fillId="2" borderId="45" xfId="0" applyNumberFormat="1" applyFont="1" applyFill="1" applyBorder="1" applyAlignment="1">
      <alignment horizontal="distributed" vertical="center"/>
    </xf>
    <xf numFmtId="0" fontId="9" fillId="0" borderId="94" xfId="0" applyNumberFormat="1" applyFont="1" applyBorder="1" applyAlignment="1">
      <alignment vertical="center" wrapText="1"/>
    </xf>
    <xf numFmtId="0" fontId="9" fillId="0" borderId="29" xfId="0" applyNumberFormat="1" applyFont="1" applyBorder="1" applyAlignment="1">
      <alignment vertical="center" wrapText="1"/>
    </xf>
    <xf numFmtId="0" fontId="9" fillId="2" borderId="95" xfId="0" applyNumberFormat="1" applyFont="1" applyFill="1" applyBorder="1" applyAlignment="1">
      <alignment horizontal="distributed" vertical="center"/>
    </xf>
    <xf numFmtId="0" fontId="9" fillId="2" borderId="96" xfId="0" applyNumberFormat="1" applyFont="1" applyFill="1" applyBorder="1" applyAlignment="1">
      <alignment horizontal="distributed" vertical="center"/>
    </xf>
    <xf numFmtId="0" fontId="9" fillId="2" borderId="76" xfId="0" applyNumberFormat="1" applyFont="1" applyFill="1" applyBorder="1" applyAlignment="1">
      <alignment horizontal="distributed" vertical="center"/>
    </xf>
    <xf numFmtId="0" fontId="9" fillId="2" borderId="47" xfId="0" applyNumberFormat="1" applyFont="1" applyFill="1" applyBorder="1" applyAlignment="1">
      <alignment horizontal="distributed" vertical="center"/>
    </xf>
    <xf numFmtId="49" fontId="10" fillId="0" borderId="20" xfId="0" applyNumberFormat="1" applyFont="1" applyBorder="1" applyAlignment="1">
      <alignment horizontal="left" vertical="center"/>
    </xf>
    <xf numFmtId="49" fontId="10" fillId="0" borderId="21" xfId="0" applyNumberFormat="1" applyFont="1" applyBorder="1" applyAlignment="1">
      <alignment horizontal="left" vertical="center"/>
    </xf>
    <xf numFmtId="0" fontId="9" fillId="0" borderId="61" xfId="0" applyNumberFormat="1" applyFont="1" applyBorder="1" applyAlignment="1">
      <alignment vertical="center" wrapText="1"/>
    </xf>
    <xf numFmtId="179" fontId="9" fillId="0" borderId="61" xfId="0" applyNumberFormat="1" applyFont="1" applyBorder="1" applyAlignment="1">
      <alignment vertical="center" shrinkToFit="1"/>
    </xf>
    <xf numFmtId="0" fontId="9" fillId="0" borderId="61" xfId="0" applyNumberFormat="1" applyFont="1" applyBorder="1" applyAlignment="1">
      <alignment horizontal="center" vertical="center" wrapText="1"/>
    </xf>
    <xf numFmtId="0" fontId="9" fillId="0" borderId="62" xfId="0" applyNumberFormat="1" applyFont="1" applyBorder="1" applyAlignment="1">
      <alignment horizontal="center" vertical="center" wrapText="1"/>
    </xf>
    <xf numFmtId="179" fontId="9" fillId="0" borderId="51" xfId="0" applyNumberFormat="1" applyFont="1" applyBorder="1" applyAlignment="1">
      <alignment horizontal="center" vertical="center"/>
    </xf>
    <xf numFmtId="179" fontId="9" fillId="0" borderId="25" xfId="0" applyNumberFormat="1" applyFont="1" applyBorder="1" applyAlignment="1">
      <alignment horizontal="center" vertical="center"/>
    </xf>
    <xf numFmtId="179" fontId="7" fillId="2" borderId="25" xfId="0" applyNumberFormat="1" applyFont="1" applyFill="1" applyBorder="1" applyAlignment="1">
      <alignment vertical="center"/>
    </xf>
    <xf numFmtId="179" fontId="9" fillId="0" borderId="25" xfId="0" applyNumberFormat="1" applyFont="1" applyBorder="1" applyAlignment="1">
      <alignment vertical="center"/>
    </xf>
    <xf numFmtId="0" fontId="9" fillId="3" borderId="51" xfId="0" applyNumberFormat="1" applyFont="1" applyFill="1" applyBorder="1" applyAlignment="1">
      <alignment vertical="center"/>
    </xf>
    <xf numFmtId="0" fontId="10" fillId="3" borderId="25" xfId="0" applyFont="1" applyFill="1" applyBorder="1" applyAlignment="1">
      <alignment vertical="center"/>
    </xf>
    <xf numFmtId="0" fontId="4" fillId="0" borderId="26" xfId="0" applyFont="1" applyBorder="1" applyAlignment="1">
      <alignment vertical="center"/>
    </xf>
    <xf numFmtId="0" fontId="9" fillId="2" borderId="51" xfId="0" applyNumberFormat="1" applyFont="1" applyFill="1" applyBorder="1" applyAlignment="1">
      <alignment horizontal="center" vertical="center" wrapText="1"/>
    </xf>
    <xf numFmtId="0" fontId="9" fillId="2" borderId="25" xfId="0" applyNumberFormat="1" applyFont="1" applyFill="1" applyBorder="1" applyAlignment="1">
      <alignment horizontal="center" vertical="center" wrapText="1"/>
    </xf>
    <xf numFmtId="0" fontId="9" fillId="2" borderId="26" xfId="0" applyNumberFormat="1" applyFont="1" applyFill="1" applyBorder="1" applyAlignment="1">
      <alignment horizontal="center" vertical="center" wrapText="1"/>
    </xf>
    <xf numFmtId="0" fontId="9" fillId="2" borderId="109" xfId="0" applyFont="1" applyFill="1" applyBorder="1" applyAlignment="1">
      <alignment horizontal="distributed" vertical="center" wrapText="1" indent="5"/>
    </xf>
    <xf numFmtId="0" fontId="9" fillId="2" borderId="25" xfId="0" applyFont="1" applyFill="1" applyBorder="1" applyAlignment="1">
      <alignment horizontal="distributed" vertical="center" wrapText="1" indent="5"/>
    </xf>
    <xf numFmtId="0" fontId="9" fillId="2" borderId="26" xfId="0" applyFont="1" applyFill="1" applyBorder="1" applyAlignment="1">
      <alignment horizontal="distributed" vertical="center" wrapText="1" indent="5"/>
    </xf>
    <xf numFmtId="0" fontId="44" fillId="0" borderId="122" xfId="0" applyFont="1" applyBorder="1" applyAlignment="1" applyProtection="1">
      <alignment vertical="center" wrapText="1"/>
      <protection locked="0"/>
    </xf>
    <xf numFmtId="0" fontId="44" fillId="0" borderId="132" xfId="0" applyFont="1" applyBorder="1" applyAlignment="1" applyProtection="1">
      <alignment vertical="center" wrapText="1"/>
      <protection locked="0"/>
    </xf>
    <xf numFmtId="0" fontId="44" fillId="0" borderId="123" xfId="0" applyFont="1" applyBorder="1" applyAlignment="1" applyProtection="1">
      <alignment vertical="center" wrapText="1"/>
      <protection locked="0"/>
    </xf>
    <xf numFmtId="178" fontId="44" fillId="0" borderId="138" xfId="0" applyNumberFormat="1" applyFont="1" applyBorder="1" applyAlignment="1" applyProtection="1">
      <alignment vertical="center"/>
      <protection locked="0"/>
    </xf>
    <xf numFmtId="178" fontId="44" fillId="0" borderId="133" xfId="0" applyNumberFormat="1" applyFont="1" applyBorder="1" applyAlignment="1" applyProtection="1">
      <alignment vertical="center"/>
      <protection locked="0"/>
    </xf>
    <xf numFmtId="0" fontId="44" fillId="0" borderId="134" xfId="0" applyFont="1" applyBorder="1" applyAlignment="1" applyProtection="1">
      <alignment vertical="center" wrapText="1"/>
      <protection locked="0"/>
    </xf>
    <xf numFmtId="0" fontId="44" fillId="0" borderId="146" xfId="0" applyFont="1" applyBorder="1" applyAlignment="1" applyProtection="1">
      <alignment vertical="center" wrapText="1"/>
      <protection locked="0"/>
    </xf>
    <xf numFmtId="0" fontId="44" fillId="0" borderId="135" xfId="0" applyFont="1" applyBorder="1" applyAlignment="1" applyProtection="1">
      <alignment vertical="center" wrapText="1"/>
      <protection locked="0"/>
    </xf>
    <xf numFmtId="178" fontId="44" fillId="0" borderId="139" xfId="0" applyNumberFormat="1" applyFont="1" applyBorder="1" applyAlignment="1" applyProtection="1">
      <alignment vertical="center"/>
      <protection locked="0"/>
    </xf>
    <xf numFmtId="178" fontId="44" fillId="0" borderId="147" xfId="0" applyNumberFormat="1" applyFont="1" applyBorder="1" applyAlignment="1" applyProtection="1">
      <alignment vertical="center"/>
      <protection locked="0"/>
    </xf>
    <xf numFmtId="0" fontId="53" fillId="0" borderId="0" xfId="0" applyFont="1" applyAlignment="1">
      <alignment horizontal="left" vertical="center"/>
    </xf>
    <xf numFmtId="0" fontId="44" fillId="0" borderId="0" xfId="0" applyFont="1" applyAlignment="1">
      <alignment horizontal="left" vertical="center" wrapText="1"/>
    </xf>
    <xf numFmtId="0" fontId="44" fillId="0" borderId="139" xfId="0" applyFont="1" applyBorder="1" applyAlignment="1" applyProtection="1">
      <alignment vertical="center" wrapText="1"/>
      <protection locked="0"/>
    </xf>
    <xf numFmtId="0" fontId="44" fillId="2" borderId="156" xfId="0" applyFont="1" applyFill="1" applyBorder="1" applyAlignment="1">
      <alignment horizontal="center" vertical="center"/>
    </xf>
    <xf numFmtId="0" fontId="44" fillId="2" borderId="157" xfId="0" applyFont="1" applyFill="1" applyBorder="1" applyAlignment="1">
      <alignment horizontal="center" vertical="center"/>
    </xf>
    <xf numFmtId="0" fontId="44" fillId="2" borderId="158" xfId="0" applyFont="1" applyFill="1" applyBorder="1" applyAlignment="1">
      <alignment horizontal="center" vertical="center"/>
    </xf>
    <xf numFmtId="178" fontId="44" fillId="3" borderId="155" xfId="0" applyNumberFormat="1" applyFont="1" applyFill="1" applyBorder="1" applyAlignment="1">
      <alignment vertical="center"/>
    </xf>
    <xf numFmtId="178" fontId="44" fillId="3" borderId="154" xfId="0" applyNumberFormat="1" applyFont="1" applyFill="1" applyBorder="1" applyAlignment="1">
      <alignment vertical="center"/>
    </xf>
    <xf numFmtId="0" fontId="44" fillId="2" borderId="23" xfId="0" applyFont="1" applyFill="1" applyBorder="1" applyAlignment="1">
      <alignment horizontal="center" vertical="center" wrapText="1"/>
    </xf>
    <xf numFmtId="0" fontId="44" fillId="2" borderId="19" xfId="0" applyFont="1" applyFill="1" applyBorder="1" applyAlignment="1">
      <alignment horizontal="center" vertical="center" wrapText="1"/>
    </xf>
    <xf numFmtId="178" fontId="44" fillId="0" borderId="148" xfId="0" applyNumberFormat="1" applyFont="1" applyBorder="1" applyAlignment="1" applyProtection="1">
      <alignment vertical="center"/>
      <protection locked="0"/>
    </xf>
    <xf numFmtId="178" fontId="44" fillId="0" borderId="149" xfId="0" applyNumberFormat="1" applyFont="1" applyBorder="1" applyAlignment="1" applyProtection="1">
      <alignment vertical="center"/>
      <protection locked="0"/>
    </xf>
    <xf numFmtId="0" fontId="16" fillId="0" borderId="0" xfId="0" applyFont="1" applyAlignment="1">
      <alignment horizontal="left" vertical="center" wrapText="1"/>
    </xf>
    <xf numFmtId="178" fontId="44" fillId="0" borderId="134" xfId="0" applyNumberFormat="1" applyFont="1" applyBorder="1" applyAlignment="1" applyProtection="1">
      <alignment horizontal="right" vertical="center" wrapText="1"/>
      <protection locked="0"/>
    </xf>
    <xf numFmtId="178" fontId="44" fillId="0" borderId="135" xfId="0" applyNumberFormat="1" applyFont="1" applyBorder="1" applyAlignment="1" applyProtection="1">
      <alignment horizontal="right" vertical="center" wrapText="1"/>
      <protection locked="0"/>
    </xf>
    <xf numFmtId="0" fontId="44" fillId="0" borderId="139" xfId="0" applyFont="1" applyBorder="1" applyAlignment="1" applyProtection="1">
      <alignment horizontal="center" vertical="center"/>
      <protection locked="0"/>
    </xf>
    <xf numFmtId="0" fontId="44" fillId="0" borderId="151" xfId="0" applyFont="1" applyBorder="1" applyAlignment="1" applyProtection="1">
      <alignment horizontal="center" vertical="center"/>
      <protection locked="0"/>
    </xf>
    <xf numFmtId="178" fontId="44" fillId="0" borderId="91" xfId="0" applyNumberFormat="1" applyFont="1" applyBorder="1" applyAlignment="1" applyProtection="1">
      <alignment horizontal="right" vertical="center" wrapText="1"/>
      <protection locked="0"/>
    </xf>
    <xf numFmtId="178" fontId="44" fillId="0" borderId="131" xfId="0" applyNumberFormat="1" applyFont="1" applyBorder="1" applyAlignment="1" applyProtection="1">
      <alignment horizontal="right" vertical="center" wrapText="1"/>
      <protection locked="0"/>
    </xf>
    <xf numFmtId="0" fontId="44" fillId="0" borderId="56" xfId="0" applyFont="1" applyBorder="1" applyAlignment="1" applyProtection="1">
      <alignment horizontal="center" vertical="center"/>
      <protection locked="0"/>
    </xf>
    <xf numFmtId="0" fontId="44" fillId="0" borderId="74" xfId="0" applyFont="1" applyBorder="1" applyAlignment="1" applyProtection="1">
      <alignment horizontal="center" vertical="center"/>
      <protection locked="0"/>
    </xf>
    <xf numFmtId="0" fontId="9" fillId="0" borderId="19" xfId="0" applyFont="1" applyBorder="1" applyAlignment="1">
      <alignment vertical="center" wrapText="1"/>
    </xf>
    <xf numFmtId="0" fontId="9" fillId="2" borderId="109" xfId="0" applyFont="1" applyFill="1" applyBorder="1" applyAlignment="1">
      <alignment horizontal="right" vertical="center" wrapText="1"/>
    </xf>
    <xf numFmtId="0" fontId="9" fillId="2" borderId="25" xfId="0" applyFont="1" applyFill="1" applyBorder="1" applyAlignment="1">
      <alignment horizontal="right" vertical="center" wrapText="1"/>
    </xf>
    <xf numFmtId="0" fontId="9" fillId="2" borderId="55" xfId="0" applyFont="1" applyFill="1" applyBorder="1" applyAlignment="1">
      <alignment horizontal="center" vertical="center" wrapText="1"/>
    </xf>
    <xf numFmtId="0" fontId="9" fillId="2" borderId="88" xfId="0" applyFont="1" applyFill="1" applyBorder="1" applyAlignment="1">
      <alignment horizontal="center" vertical="center" wrapText="1"/>
    </xf>
    <xf numFmtId="178" fontId="44" fillId="0" borderId="122" xfId="0" applyNumberFormat="1" applyFont="1" applyBorder="1" applyAlignment="1" applyProtection="1">
      <alignment horizontal="right" vertical="center" wrapText="1"/>
      <protection locked="0"/>
    </xf>
    <xf numFmtId="178" fontId="44" fillId="0" borderId="123" xfId="0" applyNumberFormat="1" applyFont="1" applyBorder="1" applyAlignment="1" applyProtection="1">
      <alignment horizontal="right" vertical="center" wrapText="1"/>
      <protection locked="0"/>
    </xf>
    <xf numFmtId="0" fontId="44" fillId="0" borderId="138" xfId="0" applyFont="1" applyBorder="1" applyAlignment="1" applyProtection="1">
      <alignment horizontal="center" vertical="center"/>
      <protection locked="0"/>
    </xf>
    <xf numFmtId="0" fontId="44" fillId="0" borderId="150" xfId="0" applyFont="1" applyBorder="1" applyAlignment="1" applyProtection="1">
      <alignment horizontal="center" vertical="center"/>
      <protection locked="0"/>
    </xf>
    <xf numFmtId="0" fontId="44" fillId="0" borderId="169" xfId="0" applyFont="1" applyBorder="1" applyAlignment="1" applyProtection="1">
      <alignment horizontal="left" vertical="center" wrapText="1"/>
      <protection locked="0"/>
    </xf>
    <xf numFmtId="0" fontId="44" fillId="0" borderId="170" xfId="0" applyFont="1" applyBorder="1" applyAlignment="1" applyProtection="1">
      <alignment horizontal="left" vertical="center" wrapText="1"/>
      <protection locked="0"/>
    </xf>
    <xf numFmtId="0" fontId="44" fillId="0" borderId="171" xfId="0" applyFont="1" applyBorder="1" applyAlignment="1" applyProtection="1">
      <alignment horizontal="left" vertical="center" wrapText="1"/>
      <protection locked="0"/>
    </xf>
    <xf numFmtId="0" fontId="9" fillId="0" borderId="0" xfId="0" applyFont="1" applyAlignment="1">
      <alignment horizontal="left" vertical="center" wrapText="1" indent="1"/>
    </xf>
    <xf numFmtId="0" fontId="9" fillId="0" borderId="19" xfId="0" applyFont="1" applyBorder="1" applyAlignment="1" applyProtection="1">
      <alignment horizontal="right" vertical="center"/>
      <protection locked="0"/>
    </xf>
    <xf numFmtId="0" fontId="44" fillId="2" borderId="71" xfId="0" applyFont="1" applyFill="1" applyBorder="1" applyAlignment="1">
      <alignment horizontal="center" vertical="center"/>
    </xf>
    <xf numFmtId="0" fontId="44" fillId="2" borderId="0" xfId="0" applyFont="1" applyFill="1" applyBorder="1" applyAlignment="1">
      <alignment horizontal="center" vertical="center"/>
    </xf>
    <xf numFmtId="0" fontId="44" fillId="2" borderId="110" xfId="0" applyFont="1" applyFill="1" applyBorder="1" applyAlignment="1">
      <alignment horizontal="center" vertical="center"/>
    </xf>
    <xf numFmtId="0" fontId="44" fillId="2" borderId="111" xfId="0" applyFont="1" applyFill="1" applyBorder="1" applyAlignment="1">
      <alignment horizontal="center" vertical="center"/>
    </xf>
    <xf numFmtId="0" fontId="44" fillId="2" borderId="159"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90" xfId="0" applyFont="1" applyFill="1" applyBorder="1" applyAlignment="1">
      <alignment horizontal="center" vertical="center"/>
    </xf>
    <xf numFmtId="0" fontId="9" fillId="2" borderId="99" xfId="0" applyFont="1" applyFill="1" applyBorder="1" applyAlignment="1">
      <alignment horizontal="center" vertical="center"/>
    </xf>
    <xf numFmtId="0" fontId="71" fillId="0" borderId="113" xfId="0" applyFont="1" applyBorder="1" applyAlignment="1" applyProtection="1">
      <alignment horizontal="center" vertical="center" wrapText="1"/>
      <protection locked="0"/>
    </xf>
    <xf numFmtId="0" fontId="71" fillId="0" borderId="106" xfId="0" applyFont="1" applyBorder="1" applyAlignment="1" applyProtection="1">
      <alignment horizontal="center" vertical="center" wrapText="1"/>
      <protection locked="0"/>
    </xf>
    <xf numFmtId="180" fontId="71" fillId="0" borderId="173" xfId="0" applyNumberFormat="1" applyFont="1" applyBorder="1" applyAlignment="1" applyProtection="1">
      <alignment horizontal="left" vertical="top" wrapText="1"/>
      <protection locked="0"/>
    </xf>
    <xf numFmtId="180" fontId="71" fillId="0" borderId="174" xfId="0" applyNumberFormat="1" applyFont="1" applyBorder="1" applyAlignment="1" applyProtection="1">
      <alignment horizontal="left" vertical="top" wrapText="1"/>
      <protection locked="0"/>
    </xf>
    <xf numFmtId="180" fontId="71" fillId="0" borderId="114" xfId="0" applyNumberFormat="1" applyFont="1" applyBorder="1" applyAlignment="1" applyProtection="1">
      <alignment horizontal="left" vertical="top" wrapText="1"/>
      <protection locked="0"/>
    </xf>
    <xf numFmtId="180" fontId="71" fillId="0" borderId="105" xfId="0" applyNumberFormat="1" applyFont="1" applyBorder="1" applyAlignment="1" applyProtection="1">
      <alignment horizontal="left" vertical="top" wrapText="1"/>
      <protection locked="0"/>
    </xf>
    <xf numFmtId="180" fontId="71" fillId="0" borderId="116" xfId="0" applyNumberFormat="1" applyFont="1" applyBorder="1" applyAlignment="1" applyProtection="1">
      <alignment horizontal="left" vertical="top" wrapText="1"/>
      <protection locked="0"/>
    </xf>
    <xf numFmtId="180" fontId="71" fillId="0" borderId="117" xfId="0" applyNumberFormat="1" applyFont="1" applyBorder="1" applyAlignment="1" applyProtection="1">
      <alignment horizontal="left" vertical="top" wrapText="1"/>
      <protection locked="0"/>
    </xf>
    <xf numFmtId="179" fontId="71" fillId="0" borderId="20" xfId="0" applyNumberFormat="1" applyFont="1" applyBorder="1" applyAlignment="1" applyProtection="1">
      <alignment horizontal="left" vertical="top" wrapText="1"/>
      <protection locked="0"/>
    </xf>
    <xf numFmtId="179" fontId="71" fillId="0" borderId="0" xfId="0" applyNumberFormat="1" applyFont="1" applyBorder="1" applyAlignment="1" applyProtection="1">
      <alignment horizontal="left" vertical="top" wrapText="1"/>
      <protection locked="0"/>
    </xf>
    <xf numFmtId="179" fontId="71" fillId="0" borderId="97" xfId="0" applyNumberFormat="1" applyFont="1" applyBorder="1" applyAlignment="1" applyProtection="1">
      <alignment horizontal="left" vertical="top" wrapText="1"/>
      <protection locked="0"/>
    </xf>
    <xf numFmtId="179" fontId="72" fillId="0" borderId="83" xfId="0" applyNumberFormat="1" applyFont="1" applyBorder="1" applyAlignment="1" applyProtection="1">
      <alignment horizontal="center" vertical="center" wrapText="1"/>
      <protection locked="0"/>
    </xf>
    <xf numFmtId="179" fontId="72" fillId="0" borderId="17" xfId="0" applyNumberFormat="1" applyFont="1" applyBorder="1" applyAlignment="1" applyProtection="1">
      <alignment horizontal="center" vertical="center" wrapText="1"/>
      <protection locked="0"/>
    </xf>
    <xf numFmtId="0" fontId="9" fillId="2" borderId="4" xfId="0" applyFont="1" applyFill="1" applyBorder="1" applyAlignment="1">
      <alignment horizontal="justify" vertical="center" wrapText="1"/>
    </xf>
    <xf numFmtId="0" fontId="9" fillId="2" borderId="5" xfId="0" applyFont="1" applyFill="1" applyBorder="1" applyAlignment="1">
      <alignment horizontal="justify" vertical="center" wrapText="1"/>
    </xf>
    <xf numFmtId="0" fontId="9" fillId="2" borderId="6" xfId="0" applyFont="1" applyFill="1" applyBorder="1" applyAlignment="1">
      <alignment horizontal="justify" vertical="center" wrapText="1"/>
    </xf>
    <xf numFmtId="0" fontId="71" fillId="0" borderId="0" xfId="0" applyFont="1" applyBorder="1" applyAlignment="1">
      <alignment horizontal="justify" vertical="center" wrapText="1"/>
    </xf>
    <xf numFmtId="0" fontId="53" fillId="0" borderId="0" xfId="0" applyFont="1" applyBorder="1" applyAlignment="1">
      <alignment horizontal="justify" vertical="center" wrapText="1"/>
    </xf>
    <xf numFmtId="0" fontId="44" fillId="2" borderId="25" xfId="0" applyFont="1" applyFill="1" applyBorder="1" applyAlignment="1">
      <alignment horizontal="center" vertical="center" wrapText="1"/>
    </xf>
    <xf numFmtId="0" fontId="0" fillId="0" borderId="25" xfId="0" applyFont="1" applyBorder="1" applyAlignment="1">
      <alignment horizontal="center" vertical="center" wrapText="1"/>
    </xf>
    <xf numFmtId="0" fontId="74" fillId="2" borderId="109" xfId="0" applyFont="1" applyFill="1" applyBorder="1" applyAlignment="1">
      <alignment horizontal="center" vertical="center" wrapText="1"/>
    </xf>
    <xf numFmtId="0" fontId="74" fillId="2" borderId="25" xfId="0" applyFont="1" applyFill="1" applyBorder="1" applyAlignment="1">
      <alignment horizontal="center" vertical="center" wrapText="1"/>
    </xf>
    <xf numFmtId="0" fontId="71" fillId="0" borderId="0" xfId="0" applyFont="1" applyFill="1" applyBorder="1" applyAlignment="1" applyProtection="1">
      <alignment horizontal="left" vertical="top" wrapText="1"/>
      <protection locked="0"/>
    </xf>
    <xf numFmtId="0" fontId="71" fillId="0" borderId="97" xfId="0" applyFont="1" applyFill="1" applyBorder="1" applyAlignment="1" applyProtection="1">
      <alignment horizontal="left" vertical="top" wrapText="1"/>
      <protection locked="0"/>
    </xf>
    <xf numFmtId="0" fontId="72" fillId="0" borderId="87" xfId="0" applyFont="1" applyFill="1" applyBorder="1" applyAlignment="1" applyProtection="1">
      <alignment horizontal="center" vertical="center" wrapText="1"/>
      <protection locked="0"/>
    </xf>
    <xf numFmtId="0" fontId="72" fillId="0" borderId="17" xfId="0" applyFont="1" applyFill="1" applyBorder="1" applyAlignment="1" applyProtection="1">
      <alignment horizontal="center" vertical="center" wrapText="1"/>
      <protection locked="0"/>
    </xf>
    <xf numFmtId="180" fontId="71" fillId="0" borderId="32" xfId="0" applyNumberFormat="1" applyFont="1" applyBorder="1" applyAlignment="1" applyProtection="1">
      <alignment horizontal="left" vertical="top" wrapText="1"/>
      <protection locked="0"/>
    </xf>
    <xf numFmtId="180" fontId="71" fillId="0" borderId="41" xfId="0" applyNumberFormat="1" applyFont="1" applyBorder="1" applyAlignment="1" applyProtection="1">
      <alignment horizontal="left" vertical="top" wrapText="1"/>
      <protection locked="0"/>
    </xf>
    <xf numFmtId="0" fontId="71" fillId="0" borderId="19" xfId="0" applyFont="1" applyFill="1" applyBorder="1" applyAlignment="1" applyProtection="1">
      <alignment horizontal="left" vertical="top" wrapText="1"/>
      <protection locked="0"/>
    </xf>
    <xf numFmtId="0" fontId="72" fillId="0" borderId="107" xfId="0" applyFont="1" applyFill="1" applyBorder="1" applyAlignment="1" applyProtection="1">
      <alignment horizontal="center" vertical="center" wrapText="1"/>
      <protection locked="0"/>
    </xf>
    <xf numFmtId="0" fontId="9" fillId="0" borderId="0" xfId="0" applyFont="1" applyBorder="1" applyAlignment="1">
      <alignment horizontal="justify" vertical="center" wrapText="1"/>
    </xf>
    <xf numFmtId="0" fontId="44" fillId="0" borderId="20" xfId="0" applyFont="1" applyBorder="1" applyAlignment="1">
      <alignment horizontal="justify" vertical="center" wrapText="1"/>
    </xf>
    <xf numFmtId="0" fontId="44" fillId="0" borderId="19" xfId="0" applyFont="1" applyBorder="1" applyAlignment="1" applyProtection="1">
      <alignment horizontal="right" vertical="center"/>
      <protection locked="0"/>
    </xf>
    <xf numFmtId="0" fontId="44" fillId="2" borderId="121" xfId="0" applyFont="1" applyFill="1" applyBorder="1" applyAlignment="1">
      <alignment horizontal="center" vertical="center" wrapText="1"/>
    </xf>
    <xf numFmtId="0" fontId="44" fillId="2" borderId="51" xfId="0" applyFont="1" applyFill="1" applyBorder="1" applyAlignment="1">
      <alignment horizontal="center" vertical="center" wrapText="1"/>
    </xf>
    <xf numFmtId="0" fontId="74" fillId="2" borderId="16" xfId="0" applyFont="1" applyFill="1" applyBorder="1" applyAlignment="1">
      <alignment horizontal="center" vertical="center" wrapText="1"/>
    </xf>
    <xf numFmtId="0" fontId="74" fillId="2" borderId="67" xfId="0" applyFont="1" applyFill="1" applyBorder="1" applyAlignment="1">
      <alignment horizontal="center" vertical="center" wrapText="1"/>
    </xf>
    <xf numFmtId="0" fontId="44" fillId="0" borderId="122" xfId="0" applyFont="1" applyBorder="1" applyAlignment="1" applyProtection="1">
      <alignment horizontal="left" vertical="center" wrapText="1"/>
      <protection locked="0"/>
    </xf>
    <xf numFmtId="0" fontId="44" fillId="0" borderId="133" xfId="0" applyFont="1" applyBorder="1" applyAlignment="1" applyProtection="1">
      <alignment horizontal="left" vertical="center" wrapText="1"/>
      <protection locked="0"/>
    </xf>
    <xf numFmtId="0" fontId="44" fillId="0" borderId="81" xfId="0" applyFont="1" applyBorder="1" applyAlignment="1" applyProtection="1">
      <alignment horizontal="left" vertical="center" wrapText="1"/>
      <protection locked="0"/>
    </xf>
    <xf numFmtId="0" fontId="44" fillId="0" borderId="68" xfId="0" applyFont="1" applyBorder="1" applyAlignment="1" applyProtection="1">
      <alignment horizontal="left" vertical="center" wrapText="1"/>
      <protection locked="0"/>
    </xf>
    <xf numFmtId="0" fontId="44" fillId="0" borderId="91" xfId="0" applyNumberFormat="1" applyFont="1" applyBorder="1" applyAlignment="1" applyProtection="1">
      <alignment horizontal="left" vertical="center" wrapText="1"/>
      <protection locked="0"/>
    </xf>
    <xf numFmtId="0" fontId="44" fillId="0" borderId="64" xfId="0" applyNumberFormat="1" applyFont="1" applyBorder="1" applyAlignment="1" applyProtection="1">
      <alignment horizontal="left" vertical="center" wrapText="1"/>
      <protection locked="0"/>
    </xf>
    <xf numFmtId="0" fontId="44" fillId="0" borderId="107" xfId="0" applyFont="1" applyBorder="1" applyAlignment="1" applyProtection="1">
      <alignment horizontal="left" vertical="center" wrapText="1"/>
      <protection locked="0"/>
    </xf>
    <xf numFmtId="0" fontId="44" fillId="0" borderId="69" xfId="0" applyFont="1" applyBorder="1" applyAlignment="1" applyProtection="1">
      <alignment horizontal="left" vertical="center" wrapText="1"/>
      <protection locked="0"/>
    </xf>
    <xf numFmtId="0" fontId="44" fillId="0" borderId="25" xfId="0" applyFont="1" applyBorder="1" applyAlignment="1">
      <alignment horizontal="justify" vertical="center" wrapText="1"/>
    </xf>
    <xf numFmtId="0" fontId="44" fillId="0" borderId="19" xfId="0" applyFont="1" applyBorder="1" applyAlignment="1">
      <alignment horizontal="justify" vertical="center" wrapText="1"/>
    </xf>
    <xf numFmtId="0" fontId="9" fillId="0" borderId="20" xfId="0" applyFont="1" applyBorder="1" applyAlignment="1">
      <alignment horizontal="justify" vertical="center" wrapText="1"/>
    </xf>
    <xf numFmtId="0" fontId="53" fillId="0" borderId="92" xfId="0" applyFont="1" applyFill="1" applyBorder="1" applyAlignment="1" applyProtection="1">
      <alignment horizontal="left" vertical="top" wrapText="1"/>
      <protection locked="0"/>
    </xf>
    <xf numFmtId="0" fontId="53" fillId="0" borderId="93" xfId="0" applyFont="1" applyFill="1" applyBorder="1" applyAlignment="1" applyProtection="1">
      <alignment horizontal="left" vertical="top" wrapText="1"/>
      <protection locked="0"/>
    </xf>
    <xf numFmtId="0" fontId="53" fillId="0" borderId="71" xfId="0" applyFont="1" applyFill="1" applyBorder="1" applyAlignment="1" applyProtection="1">
      <alignment horizontal="left" vertical="top" wrapText="1"/>
      <protection locked="0"/>
    </xf>
    <xf numFmtId="0" fontId="53" fillId="0" borderId="22" xfId="0" applyFont="1" applyFill="1" applyBorder="1" applyAlignment="1" applyProtection="1">
      <alignment horizontal="left" vertical="top" wrapText="1"/>
      <protection locked="0"/>
    </xf>
    <xf numFmtId="0" fontId="53" fillId="0" borderId="23" xfId="0" applyFont="1" applyFill="1" applyBorder="1" applyAlignment="1" applyProtection="1">
      <alignment horizontal="left" vertical="top" wrapText="1"/>
      <protection locked="0"/>
    </xf>
    <xf numFmtId="0" fontId="53" fillId="0" borderId="24" xfId="0" applyFont="1" applyFill="1" applyBorder="1" applyAlignment="1" applyProtection="1">
      <alignment horizontal="left" vertical="top" wrapText="1"/>
      <protection locked="0"/>
    </xf>
    <xf numFmtId="0" fontId="2" fillId="2" borderId="68" xfId="0" applyFont="1" applyFill="1" applyBorder="1" applyAlignment="1">
      <alignment vertical="center" wrapText="1"/>
    </xf>
    <xf numFmtId="0" fontId="2" fillId="0" borderId="92" xfId="0" applyFont="1" applyFill="1" applyBorder="1" applyAlignment="1">
      <alignment vertical="center"/>
    </xf>
    <xf numFmtId="0" fontId="4" fillId="0" borderId="93" xfId="0" applyFont="1" applyBorder="1" applyAlignment="1">
      <alignment vertical="center"/>
    </xf>
    <xf numFmtId="0" fontId="2" fillId="0" borderId="93" xfId="0" applyFont="1" applyFill="1" applyBorder="1" applyAlignment="1">
      <alignment vertical="center"/>
    </xf>
    <xf numFmtId="0" fontId="53" fillId="0" borderId="92" xfId="0" applyFont="1" applyFill="1" applyBorder="1" applyAlignment="1">
      <alignment horizontal="left" vertical="center"/>
    </xf>
    <xf numFmtId="0" fontId="53" fillId="0" borderId="93" xfId="0" applyFont="1" applyFill="1" applyBorder="1" applyAlignment="1">
      <alignment horizontal="left" vertical="center"/>
    </xf>
    <xf numFmtId="0" fontId="2" fillId="0" borderId="92" xfId="0" applyFont="1" applyFill="1" applyBorder="1" applyAlignment="1" applyProtection="1">
      <alignment horizontal="left" vertical="top" wrapText="1"/>
      <protection locked="0"/>
    </xf>
    <xf numFmtId="0" fontId="2" fillId="0" borderId="93" xfId="0" applyFont="1" applyFill="1" applyBorder="1" applyAlignment="1" applyProtection="1">
      <alignment horizontal="left" vertical="top" wrapText="1"/>
      <protection locked="0"/>
    </xf>
    <xf numFmtId="0" fontId="2" fillId="0" borderId="71" xfId="0" applyFont="1" applyFill="1" applyBorder="1" applyAlignment="1" applyProtection="1">
      <alignment horizontal="left" vertical="top" wrapText="1"/>
      <protection locked="0"/>
    </xf>
    <xf numFmtId="0" fontId="2" fillId="0" borderId="22" xfId="0" applyFont="1" applyFill="1" applyBorder="1" applyAlignment="1" applyProtection="1">
      <alignment horizontal="left" vertical="top" wrapText="1"/>
      <protection locked="0"/>
    </xf>
    <xf numFmtId="0" fontId="26" fillId="0" borderId="0" xfId="0" applyFont="1" applyFill="1" applyAlignment="1">
      <alignment horizontal="left" vertical="center" wrapText="1"/>
    </xf>
    <xf numFmtId="0" fontId="0" fillId="0" borderId="0" xfId="0" applyFill="1" applyAlignment="1">
      <alignment horizontal="left" vertical="center" wrapText="1"/>
    </xf>
    <xf numFmtId="0" fontId="76" fillId="0" borderId="0" xfId="0" applyFont="1" applyAlignment="1">
      <alignment horizontal="left" vertical="center" wrapText="1"/>
    </xf>
    <xf numFmtId="0" fontId="87" fillId="0" borderId="0" xfId="0" applyFont="1" applyAlignment="1">
      <alignment horizontal="left" vertical="center" wrapText="1"/>
    </xf>
    <xf numFmtId="0" fontId="26" fillId="0" borderId="0" xfId="0" applyFont="1" applyAlignment="1">
      <alignment horizontal="left" vertical="center" wrapText="1"/>
    </xf>
    <xf numFmtId="0" fontId="0" fillId="0" borderId="0" xfId="0" applyAlignment="1">
      <alignment horizontal="left" vertical="center" wrapText="1"/>
    </xf>
    <xf numFmtId="0" fontId="26" fillId="5" borderId="0" xfId="0" applyFont="1" applyFill="1" applyAlignment="1">
      <alignment horizontal="left" vertical="top" wrapText="1"/>
    </xf>
    <xf numFmtId="0" fontId="0" fillId="5" borderId="0" xfId="0" applyFill="1" applyAlignment="1">
      <alignment horizontal="left" vertical="top" wrapText="1"/>
    </xf>
    <xf numFmtId="0" fontId="0" fillId="5" borderId="0" xfId="0" applyFill="1" applyAlignment="1">
      <alignment horizontal="left" vertical="top"/>
    </xf>
    <xf numFmtId="0" fontId="77" fillId="0" borderId="0" xfId="0" applyFont="1" applyAlignment="1">
      <alignment horizontal="center" vertical="center"/>
    </xf>
    <xf numFmtId="0" fontId="26" fillId="0" borderId="0" xfId="0" applyFont="1" applyAlignment="1">
      <alignment horizontal="left" vertical="center"/>
    </xf>
    <xf numFmtId="0" fontId="81" fillId="0" borderId="0" xfId="0" applyFont="1" applyAlignment="1">
      <alignment horizontal="left" vertical="center" wrapText="1"/>
    </xf>
    <xf numFmtId="0" fontId="35" fillId="0" borderId="0" xfId="0" applyFont="1" applyAlignment="1">
      <alignment horizontal="left" vertical="center" wrapText="1"/>
    </xf>
    <xf numFmtId="0" fontId="27" fillId="0" borderId="0" xfId="0" applyFont="1" applyAlignment="1">
      <alignment horizontal="left" vertical="center" wrapText="1"/>
    </xf>
    <xf numFmtId="0" fontId="103" fillId="0" borderId="0" xfId="1" applyFont="1" applyAlignment="1" applyProtection="1">
      <alignment vertical="center" wrapText="1"/>
    </xf>
    <xf numFmtId="0" fontId="122" fillId="7" borderId="180" xfId="1" applyFont="1" applyFill="1" applyBorder="1" applyAlignment="1" applyProtection="1">
      <alignment horizontal="center" vertical="center"/>
    </xf>
    <xf numFmtId="0" fontId="6" fillId="0" borderId="0" xfId="1" applyFont="1" applyFill="1" applyAlignment="1" applyProtection="1">
      <alignment horizontal="left" vertical="center" wrapText="1"/>
    </xf>
    <xf numFmtId="0" fontId="53" fillId="0" borderId="0" xfId="1" applyFont="1" applyAlignment="1" applyProtection="1">
      <alignment horizontal="center" vertical="center"/>
    </xf>
    <xf numFmtId="0" fontId="6" fillId="0" borderId="0" xfId="1" applyFont="1" applyAlignment="1" applyProtection="1">
      <alignment horizontal="left" vertical="center" wrapText="1"/>
    </xf>
    <xf numFmtId="0" fontId="6" fillId="0" borderId="0" xfId="1" applyFont="1" applyFill="1" applyBorder="1" applyAlignment="1" applyProtection="1">
      <alignment horizontal="left" vertical="center"/>
    </xf>
    <xf numFmtId="0" fontId="60" fillId="0" borderId="0" xfId="1" applyFont="1" applyAlignment="1" applyProtection="1">
      <alignment horizontal="center" vertical="top"/>
    </xf>
    <xf numFmtId="0" fontId="103" fillId="0" borderId="0" xfId="1" applyFont="1" applyFill="1" applyBorder="1" applyAlignment="1" applyProtection="1">
      <alignment horizontal="left" vertical="center" wrapText="1"/>
    </xf>
    <xf numFmtId="0" fontId="6" fillId="0" borderId="0" xfId="1" applyFont="1" applyFill="1" applyBorder="1" applyAlignment="1" applyProtection="1">
      <alignment horizontal="left" vertical="center" shrinkToFit="1"/>
    </xf>
    <xf numFmtId="0" fontId="60" fillId="0" borderId="0" xfId="1" applyFont="1" applyFill="1" applyAlignment="1" applyProtection="1">
      <alignment horizontal="center" vertical="top"/>
    </xf>
    <xf numFmtId="0" fontId="84" fillId="0" borderId="0" xfId="1" applyFont="1" applyAlignment="1" applyProtection="1">
      <alignment vertical="top" wrapText="1"/>
    </xf>
    <xf numFmtId="0" fontId="92" fillId="7" borderId="186" xfId="1" applyFont="1" applyFill="1" applyBorder="1" applyAlignment="1" applyProtection="1">
      <alignment horizontal="center" vertical="center"/>
    </xf>
    <xf numFmtId="0" fontId="92" fillId="7" borderId="67" xfId="1" applyFont="1" applyFill="1" applyBorder="1" applyAlignment="1" applyProtection="1">
      <alignment horizontal="center" vertical="center"/>
    </xf>
    <xf numFmtId="38" fontId="100" fillId="7" borderId="33" xfId="2" applyFont="1" applyFill="1" applyBorder="1" applyAlignment="1" applyProtection="1">
      <alignment horizontal="right" vertical="center"/>
    </xf>
    <xf numFmtId="38" fontId="100" fillId="7" borderId="25" xfId="2" applyFont="1" applyFill="1" applyBorder="1" applyAlignment="1" applyProtection="1">
      <alignment horizontal="right" vertical="center"/>
    </xf>
    <xf numFmtId="38" fontId="100" fillId="7" borderId="26" xfId="2" applyFont="1" applyFill="1" applyBorder="1" applyAlignment="1" applyProtection="1">
      <alignment horizontal="right" vertical="center"/>
    </xf>
    <xf numFmtId="178" fontId="101" fillId="7" borderId="182" xfId="1" applyNumberFormat="1" applyFont="1" applyFill="1" applyBorder="1" applyAlignment="1" applyProtection="1">
      <alignment horizontal="center" vertical="center"/>
    </xf>
    <xf numFmtId="0" fontId="101" fillId="7" borderId="183" xfId="1" applyFont="1" applyFill="1" applyBorder="1" applyAlignment="1" applyProtection="1">
      <alignment horizontal="center" vertical="center" shrinkToFit="1"/>
    </xf>
    <xf numFmtId="0" fontId="101" fillId="7" borderId="184" xfId="1" applyFont="1" applyFill="1" applyBorder="1" applyAlignment="1" applyProtection="1">
      <alignment horizontal="center" vertical="center" shrinkToFit="1"/>
    </xf>
    <xf numFmtId="0" fontId="101" fillId="7" borderId="185" xfId="1" applyFont="1" applyFill="1" applyBorder="1" applyAlignment="1" applyProtection="1">
      <alignment horizontal="center" vertical="center" shrinkToFit="1"/>
    </xf>
    <xf numFmtId="0" fontId="102" fillId="0" borderId="20" xfId="1" applyFont="1" applyBorder="1" applyAlignment="1" applyProtection="1">
      <alignment horizontal="center" vertical="center"/>
    </xf>
    <xf numFmtId="38" fontId="82" fillId="0" borderId="180" xfId="2" applyFont="1" applyFill="1" applyBorder="1" applyAlignment="1" applyProtection="1">
      <alignment horizontal="right" vertical="center"/>
      <protection locked="0"/>
    </xf>
    <xf numFmtId="178" fontId="82" fillId="0" borderId="180" xfId="1" applyNumberFormat="1" applyFont="1" applyFill="1" applyBorder="1" applyAlignment="1" applyProtection="1">
      <alignment horizontal="center" vertical="center"/>
      <protection locked="0"/>
    </xf>
    <xf numFmtId="189" fontId="82" fillId="0" borderId="180" xfId="1" applyNumberFormat="1" applyFont="1" applyFill="1" applyBorder="1" applyAlignment="1" applyProtection="1">
      <alignment horizontal="center" vertical="center"/>
      <protection locked="0"/>
    </xf>
    <xf numFmtId="0" fontId="122" fillId="7" borderId="181" xfId="1" applyFont="1" applyFill="1" applyBorder="1" applyAlignment="1" applyProtection="1">
      <alignment horizontal="center" vertical="center"/>
    </xf>
    <xf numFmtId="0" fontId="122" fillId="0" borderId="181" xfId="1" applyFont="1" applyFill="1" applyBorder="1" applyAlignment="1" applyProtection="1">
      <alignment horizontal="center" vertical="center"/>
      <protection locked="0"/>
    </xf>
    <xf numFmtId="38" fontId="82" fillId="0" borderId="181" xfId="2" applyFont="1" applyFill="1" applyBorder="1" applyAlignment="1" applyProtection="1">
      <alignment horizontal="right" vertical="center"/>
      <protection locked="0"/>
    </xf>
    <xf numFmtId="178" fontId="82" fillId="0" borderId="181" xfId="1" applyNumberFormat="1" applyFont="1" applyFill="1" applyBorder="1" applyAlignment="1" applyProtection="1">
      <alignment horizontal="center" vertical="center"/>
      <protection locked="0"/>
    </xf>
    <xf numFmtId="0" fontId="82" fillId="0" borderId="181" xfId="1" applyFont="1" applyFill="1" applyBorder="1" applyAlignment="1" applyProtection="1">
      <alignment horizontal="center" vertical="center"/>
      <protection locked="0"/>
    </xf>
    <xf numFmtId="0" fontId="92" fillId="7" borderId="67" xfId="1" applyFont="1" applyFill="1" applyBorder="1" applyAlignment="1" applyProtection="1">
      <alignment horizontal="center" vertical="center" textRotation="255"/>
    </xf>
    <xf numFmtId="0" fontId="92" fillId="7" borderId="33" xfId="1" applyFont="1" applyFill="1" applyBorder="1" applyAlignment="1" applyProtection="1">
      <alignment horizontal="center" vertical="center" textRotation="255"/>
    </xf>
    <xf numFmtId="0" fontId="122" fillId="7" borderId="68" xfId="1" applyFont="1" applyFill="1" applyBorder="1" applyAlignment="1" applyProtection="1">
      <alignment horizontal="center" vertical="center"/>
    </xf>
    <xf numFmtId="38" fontId="82" fillId="0" borderId="68" xfId="2" applyFont="1" applyFill="1" applyBorder="1" applyAlignment="1" applyProtection="1">
      <alignment horizontal="right" vertical="center"/>
      <protection locked="0"/>
    </xf>
    <xf numFmtId="178" fontId="82" fillId="7" borderId="187" xfId="1" applyNumberFormat="1" applyFont="1" applyFill="1" applyBorder="1" applyAlignment="1" applyProtection="1">
      <alignment horizontal="center" vertical="center"/>
    </xf>
    <xf numFmtId="0" fontId="82" fillId="0" borderId="68" xfId="1" applyFont="1" applyFill="1" applyBorder="1" applyAlignment="1" applyProtection="1">
      <alignment horizontal="center" vertical="center"/>
      <protection locked="0"/>
    </xf>
    <xf numFmtId="0" fontId="98" fillId="0" borderId="0" xfId="1" applyFont="1" applyFill="1" applyBorder="1" applyAlignment="1" applyProtection="1">
      <alignment horizontal="center" vertical="center"/>
    </xf>
    <xf numFmtId="0" fontId="98" fillId="0" borderId="19" xfId="1" applyFont="1" applyFill="1" applyBorder="1" applyAlignment="1" applyProtection="1">
      <alignment horizontal="center" vertical="center"/>
    </xf>
    <xf numFmtId="0" fontId="92" fillId="7" borderId="67" xfId="1" applyFont="1" applyFill="1" applyBorder="1" applyAlignment="1" applyProtection="1">
      <alignment horizontal="center" vertical="center" wrapText="1"/>
    </xf>
    <xf numFmtId="0" fontId="92" fillId="7" borderId="67" xfId="1" applyFont="1" applyFill="1" applyBorder="1" applyAlignment="1" applyProtection="1">
      <alignment horizontal="left" vertical="center"/>
    </xf>
    <xf numFmtId="187" fontId="95" fillId="2" borderId="33" xfId="1" applyNumberFormat="1" applyFont="1" applyFill="1" applyBorder="1" applyAlignment="1" applyProtection="1">
      <alignment horizontal="right" vertical="center"/>
    </xf>
    <xf numFmtId="187" fontId="95" fillId="2" borderId="25" xfId="1" applyNumberFormat="1" applyFont="1" applyFill="1" applyBorder="1" applyAlignment="1" applyProtection="1">
      <alignment horizontal="right" vertical="center"/>
    </xf>
    <xf numFmtId="187" fontId="95" fillId="2" borderId="26" xfId="1" applyNumberFormat="1" applyFont="1" applyFill="1" applyBorder="1" applyAlignment="1" applyProtection="1">
      <alignment horizontal="right" vertical="center"/>
    </xf>
    <xf numFmtId="187" fontId="95" fillId="7" borderId="183" xfId="1" applyNumberFormat="1" applyFont="1" applyFill="1" applyBorder="1" applyAlignment="1" applyProtection="1">
      <alignment horizontal="center" vertical="center"/>
    </xf>
    <xf numFmtId="187" fontId="95" fillId="7" borderId="184" xfId="1" applyNumberFormat="1" applyFont="1" applyFill="1" applyBorder="1" applyAlignment="1" applyProtection="1">
      <alignment horizontal="center" vertical="center"/>
    </xf>
    <xf numFmtId="187" fontId="95" fillId="7" borderId="185" xfId="1" applyNumberFormat="1" applyFont="1" applyFill="1" applyBorder="1" applyAlignment="1" applyProtection="1">
      <alignment horizontal="center" vertical="center"/>
    </xf>
    <xf numFmtId="187" fontId="97" fillId="7" borderId="183" xfId="1" applyNumberFormat="1" applyFont="1" applyFill="1" applyBorder="1" applyAlignment="1" applyProtection="1">
      <alignment horizontal="center" vertical="center"/>
    </xf>
    <xf numFmtId="187" fontId="97" fillId="7" borderId="184" xfId="1" applyNumberFormat="1" applyFont="1" applyFill="1" applyBorder="1" applyAlignment="1" applyProtection="1">
      <alignment horizontal="center" vertical="center"/>
    </xf>
    <xf numFmtId="187" fontId="97" fillId="7" borderId="185" xfId="1" applyNumberFormat="1" applyFont="1" applyFill="1" applyBorder="1" applyAlignment="1" applyProtection="1">
      <alignment horizontal="center" vertical="center"/>
    </xf>
    <xf numFmtId="187" fontId="96" fillId="7" borderId="33" xfId="1" applyNumberFormat="1" applyFont="1" applyFill="1" applyBorder="1" applyAlignment="1" applyProtection="1">
      <alignment horizontal="right" vertical="center" wrapText="1"/>
    </xf>
    <xf numFmtId="187" fontId="96" fillId="7" borderId="25" xfId="1" applyNumberFormat="1" applyFont="1" applyFill="1" applyBorder="1" applyAlignment="1" applyProtection="1">
      <alignment horizontal="right" vertical="center" wrapText="1"/>
    </xf>
    <xf numFmtId="187" fontId="96" fillId="7" borderId="26" xfId="1" applyNumberFormat="1" applyFont="1" applyFill="1" applyBorder="1" applyAlignment="1" applyProtection="1">
      <alignment horizontal="right" vertical="center" wrapText="1"/>
    </xf>
    <xf numFmtId="0" fontId="84" fillId="0" borderId="0" xfId="1" applyFont="1" applyAlignment="1" applyProtection="1">
      <alignment horizontal="left" vertical="top" wrapText="1"/>
    </xf>
    <xf numFmtId="0" fontId="92" fillId="7" borderId="181" xfId="1" applyFont="1" applyFill="1" applyBorder="1" applyAlignment="1" applyProtection="1">
      <alignment horizontal="left" vertical="center"/>
    </xf>
    <xf numFmtId="187" fontId="95" fillId="2" borderId="112" xfId="1" applyNumberFormat="1" applyFont="1" applyFill="1" applyBorder="1" applyAlignment="1" applyProtection="1">
      <alignment horizontal="right" vertical="center"/>
    </xf>
    <xf numFmtId="187" fontId="95" fillId="2" borderId="12" xfId="1" applyNumberFormat="1" applyFont="1" applyFill="1" applyBorder="1" applyAlignment="1" applyProtection="1">
      <alignment horizontal="right" vertical="center"/>
    </xf>
    <xf numFmtId="187" fontId="95" fillId="2" borderId="13" xfId="1" applyNumberFormat="1" applyFont="1" applyFill="1" applyBorder="1" applyAlignment="1" applyProtection="1">
      <alignment horizontal="right" vertical="center"/>
    </xf>
    <xf numFmtId="187" fontId="95" fillId="2" borderId="112" xfId="1" applyNumberFormat="1" applyFont="1" applyFill="1" applyBorder="1" applyAlignment="1" applyProtection="1">
      <alignment horizontal="right" vertical="center"/>
      <protection locked="0"/>
    </xf>
    <xf numFmtId="187" fontId="95" fillId="2" borderId="12" xfId="1" applyNumberFormat="1" applyFont="1" applyFill="1" applyBorder="1" applyAlignment="1" applyProtection="1">
      <alignment horizontal="right" vertical="center"/>
      <protection locked="0"/>
    </xf>
    <xf numFmtId="187" fontId="95" fillId="2" borderId="13" xfId="1" applyNumberFormat="1" applyFont="1" applyFill="1" applyBorder="1" applyAlignment="1" applyProtection="1">
      <alignment horizontal="right" vertical="center"/>
      <protection locked="0"/>
    </xf>
    <xf numFmtId="0" fontId="92" fillId="7" borderId="25" xfId="1" applyFont="1" applyFill="1" applyBorder="1" applyAlignment="1" applyProtection="1">
      <alignment horizontal="center" vertical="center"/>
    </xf>
    <xf numFmtId="0" fontId="92" fillId="7" borderId="26" xfId="1" applyFont="1" applyFill="1" applyBorder="1" applyAlignment="1" applyProtection="1">
      <alignment horizontal="center" vertical="center"/>
    </xf>
    <xf numFmtId="187" fontId="96" fillId="7" borderId="33" xfId="1" applyNumberFormat="1" applyFont="1" applyFill="1" applyBorder="1" applyAlignment="1" applyProtection="1">
      <alignment horizontal="right" vertical="center"/>
    </xf>
    <xf numFmtId="187" fontId="96" fillId="7" borderId="25" xfId="1" applyNumberFormat="1" applyFont="1" applyFill="1" applyBorder="1" applyAlignment="1" applyProtection="1">
      <alignment horizontal="right" vertical="center"/>
    </xf>
    <xf numFmtId="187" fontId="96" fillId="7" borderId="26" xfId="1" applyNumberFormat="1" applyFont="1" applyFill="1" applyBorder="1" applyAlignment="1" applyProtection="1">
      <alignment horizontal="right" vertical="center"/>
    </xf>
    <xf numFmtId="187" fontId="95" fillId="2" borderId="175" xfId="1" applyNumberFormat="1" applyFont="1" applyFill="1" applyBorder="1" applyAlignment="1" applyProtection="1">
      <alignment horizontal="right" vertical="center"/>
    </xf>
    <xf numFmtId="187" fontId="95" fillId="2" borderId="3" xfId="1" applyNumberFormat="1" applyFont="1" applyFill="1" applyBorder="1" applyAlignment="1" applyProtection="1">
      <alignment horizontal="right" vertical="center"/>
    </xf>
    <xf numFmtId="187" fontId="95" fillId="2" borderId="8" xfId="1" applyNumberFormat="1" applyFont="1" applyFill="1" applyBorder="1" applyAlignment="1" applyProtection="1">
      <alignment horizontal="right" vertical="center"/>
    </xf>
    <xf numFmtId="187" fontId="95" fillId="2" borderId="175" xfId="1" applyNumberFormat="1" applyFont="1" applyFill="1" applyBorder="1" applyAlignment="1" applyProtection="1">
      <alignment horizontal="right" vertical="center"/>
      <protection locked="0"/>
    </xf>
    <xf numFmtId="187" fontId="95" fillId="2" borderId="3" xfId="1" applyNumberFormat="1" applyFont="1" applyFill="1" applyBorder="1" applyAlignment="1" applyProtection="1">
      <alignment horizontal="right" vertical="center"/>
      <protection locked="0"/>
    </xf>
    <xf numFmtId="187" fontId="95" fillId="2" borderId="8" xfId="1" applyNumberFormat="1" applyFont="1" applyFill="1" applyBorder="1" applyAlignment="1" applyProtection="1">
      <alignment horizontal="right" vertical="center"/>
      <protection locked="0"/>
    </xf>
    <xf numFmtId="0" fontId="92" fillId="7" borderId="180" xfId="1" applyFont="1" applyFill="1" applyBorder="1" applyAlignment="1" applyProtection="1">
      <alignment horizontal="left" vertical="center"/>
    </xf>
    <xf numFmtId="0" fontId="92" fillId="7" borderId="72" xfId="1" applyFont="1" applyFill="1" applyBorder="1" applyAlignment="1" applyProtection="1">
      <alignment horizontal="center" vertical="center" textRotation="255"/>
    </xf>
    <xf numFmtId="0" fontId="92" fillId="7" borderId="71" xfId="1" applyFont="1" applyFill="1" applyBorder="1" applyAlignment="1" applyProtection="1">
      <alignment horizontal="center" vertical="center" textRotation="255"/>
    </xf>
    <xf numFmtId="0" fontId="92" fillId="7" borderId="23" xfId="1" applyFont="1" applyFill="1" applyBorder="1" applyAlignment="1" applyProtection="1">
      <alignment horizontal="center" vertical="center" textRotation="255"/>
    </xf>
    <xf numFmtId="0" fontId="92" fillId="7" borderId="68" xfId="1" applyNumberFormat="1" applyFont="1" applyFill="1" applyBorder="1" applyAlignment="1" applyProtection="1">
      <alignment horizontal="left" vertical="center"/>
    </xf>
    <xf numFmtId="187" fontId="95" fillId="2" borderId="4" xfId="1" applyNumberFormat="1" applyFont="1" applyFill="1" applyBorder="1" applyAlignment="1" applyProtection="1">
      <alignment horizontal="right" vertical="center"/>
    </xf>
    <xf numFmtId="187" fontId="95" fillId="2" borderId="5" xfId="1" applyNumberFormat="1" applyFont="1" applyFill="1" applyBorder="1" applyAlignment="1" applyProtection="1">
      <alignment horizontal="right" vertical="center"/>
    </xf>
    <xf numFmtId="187" fontId="95" fillId="2" borderId="6" xfId="1" applyNumberFormat="1" applyFont="1" applyFill="1" applyBorder="1" applyAlignment="1" applyProtection="1">
      <alignment horizontal="right" vertical="center"/>
    </xf>
    <xf numFmtId="187" fontId="95" fillId="2" borderId="4" xfId="1" applyNumberFormat="1" applyFont="1" applyFill="1" applyBorder="1" applyAlignment="1" applyProtection="1">
      <alignment horizontal="right" vertical="center"/>
      <protection locked="0"/>
    </xf>
    <xf numFmtId="187" fontId="95" fillId="2" borderId="5" xfId="1" applyNumberFormat="1" applyFont="1" applyFill="1" applyBorder="1" applyAlignment="1" applyProtection="1">
      <alignment horizontal="right" vertical="center"/>
      <protection locked="0"/>
    </xf>
    <xf numFmtId="187" fontId="95" fillId="2" borderId="6" xfId="1" applyNumberFormat="1" applyFont="1" applyFill="1" applyBorder="1" applyAlignment="1" applyProtection="1">
      <alignment horizontal="right" vertical="center"/>
      <protection locked="0"/>
    </xf>
    <xf numFmtId="0" fontId="92" fillId="7" borderId="180" xfId="1" applyFont="1" applyFill="1" applyBorder="1" applyAlignment="1" applyProtection="1">
      <alignment horizontal="left" vertical="center" wrapText="1"/>
    </xf>
    <xf numFmtId="0" fontId="92" fillId="7" borderId="98" xfId="1" applyFont="1" applyFill="1" applyBorder="1" applyAlignment="1" applyProtection="1">
      <alignment horizontal="center" vertical="center" textRotation="255"/>
    </xf>
    <xf numFmtId="0" fontId="92" fillId="7" borderId="70" xfId="1" applyFont="1" applyFill="1" applyBorder="1" applyAlignment="1" applyProtection="1">
      <alignment horizontal="center" vertical="center" textRotation="255"/>
    </xf>
    <xf numFmtId="0" fontId="92" fillId="7" borderId="68" xfId="1" applyFont="1" applyFill="1" applyBorder="1" applyAlignment="1" applyProtection="1">
      <alignment horizontal="left" vertical="center"/>
    </xf>
    <xf numFmtId="0" fontId="92" fillId="7" borderId="180" xfId="1" applyFont="1" applyFill="1" applyBorder="1" applyAlignment="1" applyProtection="1">
      <alignment horizontal="left" vertical="center" shrinkToFit="1"/>
    </xf>
    <xf numFmtId="0" fontId="44" fillId="0" borderId="0" xfId="1" applyFont="1" applyFill="1" applyAlignment="1" applyProtection="1">
      <alignment horizontal="center" vertical="center"/>
    </xf>
    <xf numFmtId="0" fontId="44" fillId="0" borderId="19" xfId="1" applyFont="1" applyFill="1" applyBorder="1" applyAlignment="1" applyProtection="1">
      <alignment horizontal="center" vertical="center"/>
    </xf>
    <xf numFmtId="0" fontId="92" fillId="7" borderId="72" xfId="1" applyFont="1" applyFill="1" applyBorder="1" applyAlignment="1" applyProtection="1">
      <alignment horizontal="center" vertical="center"/>
    </xf>
    <xf numFmtId="0" fontId="92" fillId="7" borderId="20" xfId="1" applyFont="1" applyFill="1" applyBorder="1" applyAlignment="1" applyProtection="1">
      <alignment horizontal="center" vertical="center"/>
    </xf>
    <xf numFmtId="0" fontId="92" fillId="7" borderId="21" xfId="1" applyFont="1" applyFill="1" applyBorder="1" applyAlignment="1" applyProtection="1">
      <alignment horizontal="center" vertical="center"/>
    </xf>
    <xf numFmtId="0" fontId="92" fillId="7" borderId="98" xfId="1" applyFont="1" applyFill="1" applyBorder="1" applyAlignment="1" applyProtection="1">
      <alignment horizontal="center" vertical="center" wrapText="1"/>
    </xf>
    <xf numFmtId="0" fontId="92" fillId="7" borderId="23" xfId="1" applyFont="1" applyFill="1" applyBorder="1" applyAlignment="1" applyProtection="1">
      <alignment horizontal="right" vertical="center"/>
    </xf>
    <xf numFmtId="0" fontId="92" fillId="7" borderId="19" xfId="1" applyFont="1" applyFill="1" applyBorder="1" applyAlignment="1" applyProtection="1">
      <alignment horizontal="right" vertical="center"/>
    </xf>
    <xf numFmtId="0" fontId="92" fillId="7" borderId="24" xfId="1" applyFont="1" applyFill="1" applyBorder="1" applyAlignment="1" applyProtection="1">
      <alignment horizontal="right" vertical="center"/>
    </xf>
    <xf numFmtId="0" fontId="92" fillId="7" borderId="23" xfId="1" applyFont="1" applyFill="1" applyBorder="1" applyAlignment="1" applyProtection="1">
      <alignment horizontal="right" vertical="center" wrapText="1"/>
    </xf>
    <xf numFmtId="0" fontId="92" fillId="7" borderId="19" xfId="1" applyFont="1" applyFill="1" applyBorder="1" applyAlignment="1" applyProtection="1">
      <alignment horizontal="right" vertical="center" wrapText="1"/>
    </xf>
    <xf numFmtId="0" fontId="92" fillId="7" borderId="24" xfId="1" applyFont="1" applyFill="1" applyBorder="1" applyAlignment="1" applyProtection="1">
      <alignment horizontal="right" vertical="center" wrapText="1"/>
    </xf>
    <xf numFmtId="0" fontId="105" fillId="0" borderId="0" xfId="1" applyFont="1" applyFill="1" applyAlignment="1" applyProtection="1">
      <alignment horizontal="left" vertical="center" wrapText="1"/>
      <protection locked="0"/>
    </xf>
    <xf numFmtId="0" fontId="106" fillId="0" borderId="0" xfId="1" applyFont="1" applyAlignment="1" applyProtection="1">
      <alignment horizontal="left" vertical="center" wrapText="1"/>
      <protection locked="0"/>
    </xf>
    <xf numFmtId="0" fontId="9" fillId="0" borderId="0" xfId="1" applyFont="1" applyAlignment="1" applyProtection="1">
      <alignment horizontal="left" vertical="center" wrapText="1"/>
      <protection locked="0"/>
    </xf>
    <xf numFmtId="0" fontId="11" fillId="0" borderId="0" xfId="1" applyFont="1" applyAlignment="1" applyProtection="1">
      <alignment horizontal="left" vertical="center" wrapText="1"/>
      <protection locked="0"/>
    </xf>
    <xf numFmtId="0" fontId="98" fillId="0" borderId="3" xfId="1" applyNumberFormat="1" applyFont="1" applyBorder="1" applyAlignment="1" applyProtection="1">
      <alignment horizontal="left" vertical="center"/>
      <protection locked="0"/>
    </xf>
    <xf numFmtId="0" fontId="98" fillId="0" borderId="8" xfId="1" applyNumberFormat="1" applyFont="1" applyBorder="1" applyAlignment="1" applyProtection="1">
      <alignment horizontal="left" vertical="center"/>
      <protection locked="0"/>
    </xf>
    <xf numFmtId="0" fontId="98" fillId="6" borderId="175" xfId="1" applyFont="1" applyFill="1" applyBorder="1" applyAlignment="1" applyProtection="1">
      <alignment horizontal="center" vertical="center"/>
      <protection locked="0"/>
    </xf>
    <xf numFmtId="0" fontId="98" fillId="6" borderId="3" xfId="1" applyFont="1" applyFill="1" applyBorder="1" applyAlignment="1" applyProtection="1">
      <alignment horizontal="center" vertical="center"/>
      <protection locked="0"/>
    </xf>
    <xf numFmtId="0" fontId="98" fillId="6" borderId="8" xfId="1" applyFont="1" applyFill="1" applyBorder="1" applyAlignment="1" applyProtection="1">
      <alignment horizontal="center" vertical="center"/>
      <protection locked="0"/>
    </xf>
    <xf numFmtId="0" fontId="98" fillId="5" borderId="175" xfId="1" applyFont="1" applyFill="1" applyBorder="1" applyAlignment="1" applyProtection="1">
      <alignment horizontal="left" vertical="center"/>
      <protection locked="0"/>
    </xf>
    <xf numFmtId="0" fontId="98" fillId="5" borderId="3" xfId="1" applyFont="1" applyFill="1" applyBorder="1" applyAlignment="1" applyProtection="1">
      <alignment horizontal="left" vertical="center"/>
      <protection locked="0"/>
    </xf>
    <xf numFmtId="0" fontId="98" fillId="5" borderId="8" xfId="1" applyFont="1" applyFill="1" applyBorder="1" applyAlignment="1" applyProtection="1">
      <alignment horizontal="left" vertical="center"/>
      <protection locked="0"/>
    </xf>
    <xf numFmtId="0" fontId="98" fillId="6" borderId="112" xfId="1" applyFont="1" applyFill="1" applyBorder="1" applyAlignment="1" applyProtection="1">
      <alignment horizontal="left" vertical="center" wrapText="1"/>
      <protection locked="0"/>
    </xf>
    <xf numFmtId="0" fontId="98" fillId="6" borderId="12" xfId="1" applyFont="1" applyFill="1" applyBorder="1" applyAlignment="1" applyProtection="1">
      <alignment horizontal="left" vertical="center" wrapText="1"/>
      <protection locked="0"/>
    </xf>
    <xf numFmtId="0" fontId="98" fillId="6" borderId="13" xfId="1" applyFont="1" applyFill="1" applyBorder="1" applyAlignment="1" applyProtection="1">
      <alignment horizontal="left" vertical="center" wrapText="1"/>
      <protection locked="0"/>
    </xf>
    <xf numFmtId="0" fontId="89" fillId="5" borderId="12" xfId="1" applyFont="1" applyFill="1" applyBorder="1" applyAlignment="1" applyProtection="1">
      <alignment horizontal="center" vertical="center"/>
      <protection locked="0"/>
    </xf>
    <xf numFmtId="0" fontId="89" fillId="5" borderId="13" xfId="1" applyFont="1" applyFill="1" applyBorder="1" applyAlignment="1" applyProtection="1">
      <alignment horizontal="center" vertical="center"/>
      <protection locked="0"/>
    </xf>
    <xf numFmtId="38" fontId="89" fillId="0" borderId="175" xfId="14" applyFont="1" applyBorder="1" applyAlignment="1" applyProtection="1">
      <alignment horizontal="right" vertical="center"/>
      <protection locked="0"/>
    </xf>
    <xf numFmtId="38" fontId="89" fillId="0" borderId="3" xfId="14" applyFont="1" applyBorder="1" applyAlignment="1" applyProtection="1">
      <alignment horizontal="right" vertical="center"/>
      <protection locked="0"/>
    </xf>
    <xf numFmtId="193" fontId="98" fillId="0" borderId="3" xfId="1" applyNumberFormat="1" applyFont="1" applyBorder="1" applyAlignment="1" applyProtection="1">
      <alignment horizontal="left" vertical="center"/>
      <protection locked="0"/>
    </xf>
    <xf numFmtId="193" fontId="98" fillId="0" borderId="8" xfId="1" applyNumberFormat="1" applyFont="1" applyBorder="1" applyAlignment="1" applyProtection="1">
      <alignment horizontal="left" vertical="center"/>
      <protection locked="0"/>
    </xf>
    <xf numFmtId="0" fontId="98" fillId="6" borderId="175" xfId="1" applyFont="1" applyFill="1" applyBorder="1" applyAlignment="1" applyProtection="1">
      <alignment horizontal="center" vertical="center" wrapText="1"/>
      <protection locked="0"/>
    </xf>
    <xf numFmtId="0" fontId="98" fillId="0" borderId="175" xfId="1" applyNumberFormat="1" applyFont="1" applyBorder="1" applyAlignment="1" applyProtection="1">
      <alignment horizontal="left" vertical="center"/>
      <protection locked="0"/>
    </xf>
    <xf numFmtId="0" fontId="98" fillId="6" borderId="180" xfId="1" applyNumberFormat="1" applyFont="1" applyFill="1" applyBorder="1" applyAlignment="1" applyProtection="1">
      <alignment horizontal="center" vertical="center"/>
      <protection locked="0"/>
    </xf>
    <xf numFmtId="38" fontId="89" fillId="0" borderId="175" xfId="14" applyFont="1" applyBorder="1" applyAlignment="1" applyProtection="1">
      <alignment horizontal="right" vertical="center" wrapText="1"/>
      <protection locked="0"/>
    </xf>
    <xf numFmtId="38" fontId="89" fillId="0" borderId="3" xfId="14" applyFont="1" applyBorder="1" applyAlignment="1" applyProtection="1">
      <alignment horizontal="right" vertical="center" wrapText="1"/>
      <protection locked="0"/>
    </xf>
    <xf numFmtId="0" fontId="98" fillId="0" borderId="175" xfId="1" applyFont="1" applyBorder="1" applyAlignment="1" applyProtection="1">
      <alignment horizontal="center" vertical="center"/>
      <protection locked="0"/>
    </xf>
    <xf numFmtId="0" fontId="98" fillId="0" borderId="3" xfId="1" applyFont="1" applyBorder="1" applyAlignment="1" applyProtection="1">
      <alignment horizontal="center" vertical="center"/>
      <protection locked="0"/>
    </xf>
    <xf numFmtId="0" fontId="98" fillId="0" borderId="8" xfId="1" applyFont="1" applyBorder="1" applyAlignment="1" applyProtection="1">
      <alignment horizontal="center" vertical="center"/>
      <protection locked="0"/>
    </xf>
    <xf numFmtId="0" fontId="98" fillId="6" borderId="180" xfId="1" applyFont="1" applyFill="1" applyBorder="1" applyAlignment="1" applyProtection="1">
      <alignment horizontal="center" vertical="center" shrinkToFit="1"/>
      <protection locked="0"/>
    </xf>
    <xf numFmtId="0" fontId="98" fillId="6" borderId="180" xfId="1" applyFont="1" applyFill="1" applyBorder="1" applyAlignment="1" applyProtection="1">
      <alignment horizontal="center" vertical="center"/>
      <protection locked="0"/>
    </xf>
    <xf numFmtId="193" fontId="112" fillId="0" borderId="175" xfId="1" applyNumberFormat="1" applyFont="1" applyBorder="1" applyAlignment="1" applyProtection="1">
      <alignment horizontal="right" vertical="center"/>
      <protection locked="0"/>
    </xf>
    <xf numFmtId="193" fontId="112" fillId="0" borderId="3" xfId="1" applyNumberFormat="1" applyFont="1" applyBorder="1" applyAlignment="1" applyProtection="1">
      <alignment horizontal="right" vertical="center"/>
      <protection locked="0"/>
    </xf>
    <xf numFmtId="0" fontId="89" fillId="0" borderId="3" xfId="1" applyNumberFormat="1" applyFont="1" applyBorder="1" applyAlignment="1" applyProtection="1">
      <alignment horizontal="center" vertical="center"/>
      <protection locked="0"/>
    </xf>
    <xf numFmtId="0" fontId="98" fillId="0" borderId="3" xfId="1" applyFont="1" applyFill="1" applyBorder="1" applyAlignment="1" applyProtection="1">
      <alignment horizontal="center" vertical="center"/>
      <protection locked="0"/>
    </xf>
    <xf numFmtId="0" fontId="89" fillId="0" borderId="3" xfId="1" applyFont="1" applyFill="1" applyBorder="1" applyAlignment="1" applyProtection="1">
      <alignment horizontal="center" vertical="center"/>
      <protection locked="0"/>
    </xf>
    <xf numFmtId="0" fontId="98" fillId="0" borderId="3" xfId="1" applyFont="1" applyFill="1" applyBorder="1" applyAlignment="1" applyProtection="1">
      <alignment horizontal="left" vertical="center"/>
      <protection locked="0"/>
    </xf>
    <xf numFmtId="0" fontId="98" fillId="0" borderId="8" xfId="1" applyFont="1" applyFill="1" applyBorder="1" applyAlignment="1" applyProtection="1">
      <alignment horizontal="left" vertical="center"/>
      <protection locked="0"/>
    </xf>
    <xf numFmtId="192" fontId="98" fillId="6" borderId="180" xfId="1" applyNumberFormat="1" applyFont="1" applyFill="1" applyBorder="1" applyAlignment="1" applyProtection="1">
      <alignment horizontal="center" vertical="center"/>
      <protection locked="0"/>
    </xf>
    <xf numFmtId="0" fontId="98" fillId="0" borderId="175" xfId="1" applyNumberFormat="1" applyFont="1" applyBorder="1" applyAlignment="1" applyProtection="1">
      <alignment horizontal="center" vertical="center"/>
      <protection locked="0"/>
    </xf>
    <xf numFmtId="0" fontId="98" fillId="0" borderId="3" xfId="1" applyNumberFormat="1" applyFont="1" applyBorder="1" applyAlignment="1" applyProtection="1">
      <alignment horizontal="center" vertical="center"/>
      <protection locked="0"/>
    </xf>
    <xf numFmtId="0" fontId="98" fillId="0" borderId="8" xfId="1" applyNumberFormat="1" applyFont="1" applyBorder="1" applyAlignment="1" applyProtection="1">
      <alignment horizontal="center" vertical="center"/>
      <protection locked="0"/>
    </xf>
    <xf numFmtId="0" fontId="98" fillId="6" borderId="4" xfId="1" applyFont="1" applyFill="1" applyBorder="1" applyAlignment="1" applyProtection="1">
      <alignment horizontal="center" vertical="center"/>
      <protection locked="0"/>
    </xf>
    <xf numFmtId="0" fontId="98" fillId="6" borderId="5" xfId="1" applyFont="1" applyFill="1" applyBorder="1" applyAlignment="1" applyProtection="1">
      <alignment horizontal="center" vertical="center"/>
      <protection locked="0"/>
    </xf>
    <xf numFmtId="0" fontId="89" fillId="0" borderId="4" xfId="1" applyFont="1" applyFill="1" applyBorder="1" applyAlignment="1" applyProtection="1">
      <alignment horizontal="center" vertical="center"/>
      <protection locked="0"/>
    </xf>
    <xf numFmtId="0" fontId="89" fillId="0" borderId="5" xfId="1" applyFont="1" applyFill="1" applyBorder="1" applyAlignment="1" applyProtection="1">
      <alignment horizontal="center" vertical="center"/>
      <protection locked="0"/>
    </xf>
    <xf numFmtId="0" fontId="89" fillId="0" borderId="6" xfId="1" applyFont="1" applyFill="1" applyBorder="1" applyAlignment="1" applyProtection="1">
      <alignment horizontal="center" vertical="center"/>
      <protection locked="0"/>
    </xf>
    <xf numFmtId="0" fontId="98" fillId="6" borderId="6" xfId="1" applyFont="1" applyFill="1" applyBorder="1" applyAlignment="1" applyProtection="1">
      <alignment horizontal="center" vertical="center"/>
      <protection locked="0"/>
    </xf>
    <xf numFmtId="0" fontId="98" fillId="0" borderId="4" xfId="1" applyFont="1" applyFill="1" applyBorder="1" applyAlignment="1" applyProtection="1">
      <alignment horizontal="center" vertical="center"/>
      <protection locked="0"/>
    </xf>
    <xf numFmtId="0" fontId="98" fillId="0" borderId="5" xfId="1" applyFont="1" applyFill="1" applyBorder="1" applyAlignment="1" applyProtection="1">
      <alignment horizontal="center" vertical="center"/>
      <protection locked="0"/>
    </xf>
    <xf numFmtId="0" fontId="98" fillId="0" borderId="6" xfId="1" applyFont="1" applyFill="1" applyBorder="1" applyAlignment="1" applyProtection="1">
      <alignment horizontal="center" vertical="center"/>
      <protection locked="0"/>
    </xf>
    <xf numFmtId="0" fontId="98" fillId="6" borderId="5" xfId="1" applyFont="1" applyFill="1" applyBorder="1" applyAlignment="1" applyProtection="1">
      <alignment horizontal="center" vertical="center" wrapText="1"/>
      <protection locked="0"/>
    </xf>
    <xf numFmtId="0" fontId="98" fillId="0" borderId="175" xfId="1" applyFont="1" applyFill="1" applyBorder="1" applyAlignment="1" applyProtection="1">
      <alignment horizontal="center" vertical="center"/>
      <protection locked="0"/>
    </xf>
    <xf numFmtId="0" fontId="98" fillId="0" borderId="8" xfId="1" applyFont="1" applyFill="1" applyBorder="1" applyAlignment="1" applyProtection="1">
      <alignment horizontal="center" vertical="center"/>
      <protection locked="0"/>
    </xf>
    <xf numFmtId="192" fontId="98" fillId="0" borderId="175" xfId="1" applyNumberFormat="1" applyFont="1" applyBorder="1" applyAlignment="1" applyProtection="1">
      <alignment horizontal="center" vertical="center"/>
      <protection locked="0"/>
    </xf>
    <xf numFmtId="192" fontId="98" fillId="0" borderId="3" xfId="1" applyNumberFormat="1" applyFont="1" applyBorder="1" applyAlignment="1" applyProtection="1">
      <alignment horizontal="center" vertical="center"/>
      <protection locked="0"/>
    </xf>
    <xf numFmtId="192" fontId="98" fillId="0" borderId="8" xfId="1" applyNumberFormat="1" applyFont="1" applyBorder="1" applyAlignment="1" applyProtection="1">
      <alignment horizontal="center" vertical="center"/>
      <protection locked="0"/>
    </xf>
    <xf numFmtId="0" fontId="103" fillId="0" borderId="0" xfId="1" applyFont="1" applyBorder="1" applyAlignment="1" applyProtection="1">
      <alignment horizontal="left" vertical="center" wrapText="1"/>
    </xf>
    <xf numFmtId="0" fontId="98" fillId="0" borderId="4" xfId="1" applyFont="1" applyFill="1" applyBorder="1" applyAlignment="1" applyProtection="1">
      <alignment horizontal="center" vertical="center" wrapText="1"/>
      <protection locked="0"/>
    </xf>
    <xf numFmtId="0" fontId="90" fillId="6" borderId="33" xfId="1" applyFont="1" applyFill="1" applyBorder="1" applyAlignment="1" applyProtection="1">
      <alignment horizontal="center" vertical="center"/>
      <protection locked="0"/>
    </xf>
    <xf numFmtId="0" fontId="90" fillId="6" borderId="25" xfId="1" applyFont="1" applyFill="1" applyBorder="1" applyAlignment="1" applyProtection="1">
      <alignment horizontal="center" vertical="center"/>
      <protection locked="0"/>
    </xf>
    <xf numFmtId="0" fontId="90" fillId="6" borderId="26" xfId="1" applyFont="1" applyFill="1" applyBorder="1" applyAlignment="1" applyProtection="1">
      <alignment horizontal="center" vertical="center"/>
      <protection locked="0"/>
    </xf>
    <xf numFmtId="0" fontId="90" fillId="0" borderId="33" xfId="1" applyFont="1" applyBorder="1" applyAlignment="1" applyProtection="1">
      <alignment horizontal="left" vertical="center" wrapText="1"/>
      <protection locked="0"/>
    </xf>
    <xf numFmtId="0" fontId="90" fillId="0" borderId="25" xfId="1" applyFont="1" applyBorder="1" applyAlignment="1" applyProtection="1">
      <alignment horizontal="left" vertical="center" wrapText="1"/>
      <protection locked="0"/>
    </xf>
    <xf numFmtId="0" fontId="90" fillId="0" borderId="26" xfId="1" applyFont="1" applyBorder="1" applyAlignment="1" applyProtection="1">
      <alignment horizontal="left" vertical="center" wrapText="1"/>
      <protection locked="0"/>
    </xf>
    <xf numFmtId="0" fontId="98" fillId="6" borderId="33" xfId="1" applyFont="1" applyFill="1" applyBorder="1" applyAlignment="1" applyProtection="1">
      <alignment horizontal="left" vertical="center" wrapText="1"/>
      <protection locked="0"/>
    </xf>
    <xf numFmtId="0" fontId="98" fillId="6" borderId="25" xfId="1" applyFont="1" applyFill="1" applyBorder="1" applyAlignment="1" applyProtection="1">
      <alignment horizontal="left" vertical="center" wrapText="1"/>
      <protection locked="0"/>
    </xf>
    <xf numFmtId="0" fontId="98" fillId="6" borderId="26" xfId="1" applyFont="1" applyFill="1" applyBorder="1" applyAlignment="1" applyProtection="1">
      <alignment horizontal="left" vertical="center" wrapText="1"/>
      <protection locked="0"/>
    </xf>
    <xf numFmtId="0" fontId="98" fillId="5" borderId="33" xfId="1" applyFont="1" applyFill="1" applyBorder="1" applyAlignment="1" applyProtection="1">
      <alignment horizontal="center" vertical="center"/>
      <protection locked="0"/>
    </xf>
    <xf numFmtId="0" fontId="98" fillId="5" borderId="25" xfId="1" applyFont="1" applyFill="1" applyBorder="1" applyAlignment="1" applyProtection="1">
      <alignment horizontal="center" vertical="center"/>
      <protection locked="0"/>
    </xf>
    <xf numFmtId="0" fontId="98" fillId="5" borderId="26" xfId="1" applyFont="1" applyFill="1" applyBorder="1" applyAlignment="1" applyProtection="1">
      <alignment horizontal="center" vertical="center"/>
      <protection locked="0"/>
    </xf>
    <xf numFmtId="38" fontId="90" fillId="0" borderId="25" xfId="14" applyFont="1" applyBorder="1" applyAlignment="1" applyProtection="1">
      <alignment horizontal="right" vertical="center"/>
      <protection locked="0"/>
    </xf>
    <xf numFmtId="186" fontId="90" fillId="0" borderId="25" xfId="1" applyNumberFormat="1" applyFont="1" applyBorder="1" applyAlignment="1" applyProtection="1">
      <alignment horizontal="left" vertical="center"/>
      <protection locked="0"/>
    </xf>
    <xf numFmtId="186" fontId="90" fillId="0" borderId="26" xfId="1" applyNumberFormat="1" applyFont="1" applyBorder="1" applyAlignment="1" applyProtection="1">
      <alignment horizontal="left" vertical="center"/>
      <protection locked="0"/>
    </xf>
    <xf numFmtId="0" fontId="90" fillId="0" borderId="25" xfId="1" applyFont="1" applyBorder="1" applyAlignment="1" applyProtection="1">
      <alignment horizontal="left" vertical="center"/>
      <protection locked="0"/>
    </xf>
    <xf numFmtId="0" fontId="90" fillId="0" borderId="26" xfId="1" applyFont="1" applyBorder="1" applyAlignment="1" applyProtection="1">
      <alignment horizontal="left" vertical="center"/>
      <protection locked="0"/>
    </xf>
    <xf numFmtId="0" fontId="113" fillId="0" borderId="33" xfId="1" applyFont="1" applyBorder="1" applyAlignment="1" applyProtection="1">
      <alignment horizontal="right" vertical="center"/>
      <protection locked="0"/>
    </xf>
    <xf numFmtId="0" fontId="113" fillId="0" borderId="25" xfId="1" applyFont="1" applyBorder="1" applyAlignment="1" applyProtection="1">
      <alignment horizontal="right" vertical="center"/>
      <protection locked="0"/>
    </xf>
    <xf numFmtId="0" fontId="90" fillId="0" borderId="25" xfId="1" applyFont="1" applyBorder="1" applyAlignment="1" applyProtection="1">
      <alignment horizontal="center" vertical="center"/>
      <protection locked="0"/>
    </xf>
    <xf numFmtId="0" fontId="113" fillId="0" borderId="25" xfId="1" applyFont="1" applyBorder="1" applyAlignment="1" applyProtection="1">
      <alignment horizontal="center" vertical="center"/>
      <protection locked="0"/>
    </xf>
    <xf numFmtId="192" fontId="90" fillId="0" borderId="33" xfId="1" applyNumberFormat="1" applyFont="1" applyFill="1" applyBorder="1" applyAlignment="1" applyProtection="1">
      <alignment horizontal="center" vertical="center"/>
      <protection locked="0"/>
    </xf>
    <xf numFmtId="192" fontId="90" fillId="0" borderId="25" xfId="1" applyNumberFormat="1" applyFont="1" applyFill="1" applyBorder="1" applyAlignment="1" applyProtection="1">
      <alignment horizontal="center" vertical="center"/>
      <protection locked="0"/>
    </xf>
    <xf numFmtId="192" fontId="90" fillId="0" borderId="26" xfId="1" applyNumberFormat="1" applyFont="1" applyFill="1" applyBorder="1" applyAlignment="1" applyProtection="1">
      <alignment horizontal="center" vertical="center"/>
      <protection locked="0"/>
    </xf>
    <xf numFmtId="0" fontId="90" fillId="6" borderId="33" xfId="1" applyFont="1" applyFill="1" applyBorder="1" applyAlignment="1" applyProtection="1">
      <alignment horizontal="center" vertical="center" shrinkToFit="1"/>
      <protection locked="0"/>
    </xf>
    <xf numFmtId="0" fontId="90" fillId="6" borderId="25" xfId="1" applyFont="1" applyFill="1" applyBorder="1" applyAlignment="1" applyProtection="1">
      <alignment horizontal="center" vertical="center" shrinkToFit="1"/>
      <protection locked="0"/>
    </xf>
    <xf numFmtId="0" fontId="90" fillId="6" borderId="26" xfId="1" applyFont="1" applyFill="1" applyBorder="1" applyAlignment="1" applyProtection="1">
      <alignment horizontal="center" vertical="center" shrinkToFit="1"/>
      <protection locked="0"/>
    </xf>
    <xf numFmtId="0" fontId="90" fillId="0" borderId="33" xfId="1" applyFont="1" applyBorder="1" applyAlignment="1" applyProtection="1">
      <alignment horizontal="center" vertical="center"/>
      <protection locked="0"/>
    </xf>
    <xf numFmtId="0" fontId="90" fillId="0" borderId="26" xfId="1" applyFont="1" applyBorder="1" applyAlignment="1" applyProtection="1">
      <alignment horizontal="center" vertical="center"/>
      <protection locked="0"/>
    </xf>
    <xf numFmtId="0" fontId="90" fillId="6" borderId="23" xfId="1" applyFont="1" applyFill="1" applyBorder="1" applyAlignment="1" applyProtection="1">
      <alignment horizontal="center" vertical="center" wrapText="1" shrinkToFit="1"/>
      <protection locked="0"/>
    </xf>
    <xf numFmtId="0" fontId="90" fillId="6" borderId="19" xfId="1" applyFont="1" applyFill="1" applyBorder="1" applyAlignment="1" applyProtection="1">
      <alignment horizontal="center" vertical="center" wrapText="1" shrinkToFit="1"/>
      <protection locked="0"/>
    </xf>
    <xf numFmtId="0" fontId="90" fillId="6" borderId="24" xfId="1" applyFont="1" applyFill="1" applyBorder="1" applyAlignment="1" applyProtection="1">
      <alignment horizontal="center" vertical="center" wrapText="1" shrinkToFit="1"/>
      <protection locked="0"/>
    </xf>
    <xf numFmtId="0" fontId="90" fillId="0" borderId="33" xfId="1" applyFont="1" applyFill="1" applyBorder="1" applyAlignment="1" applyProtection="1">
      <alignment horizontal="left" vertical="center" wrapText="1" shrinkToFit="1"/>
      <protection locked="0"/>
    </xf>
    <xf numFmtId="0" fontId="90" fillId="0" borderId="25" xfId="1" applyFont="1" applyFill="1" applyBorder="1" applyAlignment="1" applyProtection="1">
      <alignment horizontal="left" vertical="center" wrapText="1" shrinkToFit="1"/>
      <protection locked="0"/>
    </xf>
    <xf numFmtId="0" fontId="90" fillId="0" borderId="26" xfId="1" applyFont="1" applyFill="1" applyBorder="1" applyAlignment="1" applyProtection="1">
      <alignment horizontal="left" vertical="center" wrapText="1" shrinkToFit="1"/>
      <protection locked="0"/>
    </xf>
    <xf numFmtId="192" fontId="90" fillId="6" borderId="33" xfId="1" applyNumberFormat="1" applyFont="1" applyFill="1" applyBorder="1" applyAlignment="1" applyProtection="1">
      <alignment horizontal="center" vertical="center"/>
      <protection locked="0"/>
    </xf>
    <xf numFmtId="192" fontId="90" fillId="6" borderId="25" xfId="1" applyNumberFormat="1" applyFont="1" applyFill="1" applyBorder="1" applyAlignment="1" applyProtection="1">
      <alignment horizontal="center" vertical="center"/>
      <protection locked="0"/>
    </xf>
    <xf numFmtId="192" fontId="90" fillId="6" borderId="26" xfId="1" applyNumberFormat="1" applyFont="1" applyFill="1" applyBorder="1" applyAlignment="1" applyProtection="1">
      <alignment horizontal="center" vertical="center"/>
      <protection locked="0"/>
    </xf>
    <xf numFmtId="192" fontId="90" fillId="0" borderId="33" xfId="1" applyNumberFormat="1" applyFont="1" applyBorder="1" applyAlignment="1" applyProtection="1">
      <alignment horizontal="center" vertical="center"/>
      <protection locked="0"/>
    </xf>
    <xf numFmtId="192" fontId="90" fillId="0" borderId="25" xfId="1" applyNumberFormat="1" applyFont="1" applyBorder="1" applyAlignment="1" applyProtection="1">
      <alignment horizontal="center" vertical="center"/>
      <protection locked="0"/>
    </xf>
    <xf numFmtId="192" fontId="90" fillId="0" borderId="26" xfId="1" applyNumberFormat="1" applyFont="1" applyBorder="1" applyAlignment="1" applyProtection="1">
      <alignment horizontal="center" vertical="center"/>
      <protection locked="0"/>
    </xf>
    <xf numFmtId="0" fontId="90" fillId="0" borderId="33" xfId="1" applyFont="1" applyFill="1" applyBorder="1" applyAlignment="1" applyProtection="1">
      <alignment horizontal="center" vertical="center"/>
      <protection locked="0"/>
    </xf>
    <xf numFmtId="0" fontId="90" fillId="0" borderId="25" xfId="1" applyFont="1" applyFill="1" applyBorder="1" applyAlignment="1" applyProtection="1">
      <alignment horizontal="center" vertical="center"/>
      <protection locked="0"/>
    </xf>
    <xf numFmtId="0" fontId="90" fillId="0" borderId="26" xfId="1" applyFont="1" applyFill="1" applyBorder="1" applyAlignment="1" applyProtection="1">
      <alignment horizontal="center" vertical="center"/>
      <protection locked="0"/>
    </xf>
    <xf numFmtId="192" fontId="90" fillId="6" borderId="33" xfId="1" applyNumberFormat="1" applyFont="1" applyFill="1" applyBorder="1" applyAlignment="1" applyProtection="1">
      <alignment horizontal="center" vertical="center" wrapText="1"/>
      <protection locked="0"/>
    </xf>
    <xf numFmtId="0" fontId="53" fillId="0" borderId="0" xfId="1" applyFont="1" applyAlignment="1" applyProtection="1">
      <alignment horizontal="left" vertical="center" wrapText="1"/>
    </xf>
    <xf numFmtId="0" fontId="98" fillId="6" borderId="33" xfId="1" applyFont="1" applyFill="1" applyBorder="1" applyAlignment="1" applyProtection="1">
      <alignment horizontal="center" vertical="center"/>
      <protection locked="0"/>
    </xf>
    <xf numFmtId="0" fontId="98" fillId="6" borderId="25" xfId="1" applyFont="1" applyFill="1" applyBorder="1" applyAlignment="1" applyProtection="1">
      <alignment horizontal="center" vertical="center"/>
      <protection locked="0"/>
    </xf>
    <xf numFmtId="0" fontId="98" fillId="6" borderId="26" xfId="1" applyFont="1" applyFill="1" applyBorder="1" applyAlignment="1" applyProtection="1">
      <alignment horizontal="center" vertical="center"/>
      <protection locked="0"/>
    </xf>
    <xf numFmtId="0" fontId="98" fillId="0" borderId="33" xfId="1" applyFont="1" applyBorder="1" applyAlignment="1" applyProtection="1">
      <alignment horizontal="left" vertical="center" wrapText="1"/>
      <protection locked="0"/>
    </xf>
    <xf numFmtId="0" fontId="98" fillId="0" borderId="25" xfId="1" applyFont="1" applyBorder="1" applyAlignment="1" applyProtection="1">
      <alignment horizontal="left" vertical="center" wrapText="1"/>
      <protection locked="0"/>
    </xf>
    <xf numFmtId="0" fontId="98" fillId="0" borderId="26" xfId="1" applyFont="1" applyBorder="1" applyAlignment="1" applyProtection="1">
      <alignment horizontal="left" vertical="center" wrapText="1"/>
      <protection locked="0"/>
    </xf>
    <xf numFmtId="0" fontId="98" fillId="0" borderId="25" xfId="1" applyFont="1" applyBorder="1" applyAlignment="1" applyProtection="1">
      <alignment horizontal="center" vertical="center"/>
      <protection locked="0"/>
    </xf>
    <xf numFmtId="0" fontId="112" fillId="0" borderId="25" xfId="1" applyFont="1" applyBorder="1" applyAlignment="1" applyProtection="1">
      <alignment horizontal="center" vertical="center"/>
      <protection locked="0"/>
    </xf>
    <xf numFmtId="38" fontId="98" fillId="0" borderId="33" xfId="14" applyFont="1" applyBorder="1" applyAlignment="1" applyProtection="1">
      <alignment horizontal="right" vertical="center"/>
      <protection locked="0"/>
    </xf>
    <xf numFmtId="38" fontId="98" fillId="0" borderId="25" xfId="14" applyFont="1" applyBorder="1" applyAlignment="1" applyProtection="1">
      <alignment horizontal="right" vertical="center"/>
      <protection locked="0"/>
    </xf>
    <xf numFmtId="186" fontId="98" fillId="0" borderId="25" xfId="1" applyNumberFormat="1" applyFont="1" applyBorder="1" applyAlignment="1" applyProtection="1">
      <alignment horizontal="left" vertical="center"/>
      <protection locked="0"/>
    </xf>
    <xf numFmtId="186" fontId="98" fillId="0" borderId="26" xfId="1" applyNumberFormat="1" applyFont="1" applyBorder="1" applyAlignment="1" applyProtection="1">
      <alignment horizontal="left" vertical="center"/>
      <protection locked="0"/>
    </xf>
    <xf numFmtId="192" fontId="98" fillId="6" borderId="33" xfId="1" applyNumberFormat="1" applyFont="1" applyFill="1" applyBorder="1" applyAlignment="1" applyProtection="1">
      <alignment horizontal="center" vertical="center"/>
      <protection locked="0"/>
    </xf>
    <xf numFmtId="192" fontId="98" fillId="6" borderId="25" xfId="1" applyNumberFormat="1" applyFont="1" applyFill="1" applyBorder="1" applyAlignment="1" applyProtection="1">
      <alignment horizontal="center" vertical="center"/>
      <protection locked="0"/>
    </xf>
    <xf numFmtId="192" fontId="98" fillId="6" borderId="26" xfId="1" applyNumberFormat="1" applyFont="1" applyFill="1" applyBorder="1" applyAlignment="1" applyProtection="1">
      <alignment horizontal="center" vertical="center"/>
      <protection locked="0"/>
    </xf>
    <xf numFmtId="192" fontId="98" fillId="0" borderId="33" xfId="1" applyNumberFormat="1" applyFont="1" applyFill="1" applyBorder="1" applyAlignment="1" applyProtection="1">
      <alignment horizontal="center" vertical="center"/>
      <protection locked="0"/>
    </xf>
    <xf numFmtId="192" fontId="98" fillId="0" borderId="25" xfId="1" applyNumberFormat="1" applyFont="1" applyFill="1" applyBorder="1" applyAlignment="1" applyProtection="1">
      <alignment horizontal="center" vertical="center"/>
      <protection locked="0"/>
    </xf>
    <xf numFmtId="192" fontId="98" fillId="0" borderId="26" xfId="1" applyNumberFormat="1" applyFont="1" applyFill="1" applyBorder="1" applyAlignment="1" applyProtection="1">
      <alignment horizontal="center" vertical="center"/>
      <protection locked="0"/>
    </xf>
    <xf numFmtId="0" fontId="98" fillId="6" borderId="23" xfId="1" applyFont="1" applyFill="1" applyBorder="1" applyAlignment="1" applyProtection="1">
      <alignment horizontal="center" vertical="center" wrapText="1" shrinkToFit="1"/>
      <protection locked="0"/>
    </xf>
    <xf numFmtId="0" fontId="98" fillId="6" borderId="19" xfId="1" applyFont="1" applyFill="1" applyBorder="1" applyAlignment="1" applyProtection="1">
      <alignment horizontal="center" vertical="center" wrapText="1" shrinkToFit="1"/>
      <protection locked="0"/>
    </xf>
    <xf numFmtId="0" fontId="98" fillId="6" borderId="24" xfId="1" applyFont="1" applyFill="1" applyBorder="1" applyAlignment="1" applyProtection="1">
      <alignment horizontal="center" vertical="center" wrapText="1" shrinkToFit="1"/>
      <protection locked="0"/>
    </xf>
    <xf numFmtId="0" fontId="98" fillId="0" borderId="33" xfId="1" applyFont="1" applyFill="1" applyBorder="1" applyAlignment="1" applyProtection="1">
      <alignment horizontal="left" vertical="top" wrapText="1" shrinkToFit="1"/>
      <protection locked="0"/>
    </xf>
    <xf numFmtId="0" fontId="98" fillId="0" borderId="25" xfId="1" applyFont="1" applyFill="1" applyBorder="1" applyAlignment="1" applyProtection="1">
      <alignment horizontal="left" vertical="top" wrapText="1" shrinkToFit="1"/>
      <protection locked="0"/>
    </xf>
    <xf numFmtId="0" fontId="98" fillId="0" borderId="26" xfId="1" applyFont="1" applyFill="1" applyBorder="1" applyAlignment="1" applyProtection="1">
      <alignment horizontal="left" vertical="top" wrapText="1" shrinkToFit="1"/>
      <protection locked="0"/>
    </xf>
    <xf numFmtId="0" fontId="112" fillId="0" borderId="33" xfId="1" applyFont="1" applyBorder="1" applyAlignment="1" applyProtection="1">
      <alignment horizontal="right" vertical="center"/>
      <protection locked="0"/>
    </xf>
    <xf numFmtId="0" fontId="112" fillId="0" borderId="25" xfId="1" applyFont="1" applyBorder="1" applyAlignment="1" applyProtection="1">
      <alignment horizontal="right" vertical="center"/>
      <protection locked="0"/>
    </xf>
    <xf numFmtId="0" fontId="98" fillId="0" borderId="33" xfId="1" applyFont="1" applyFill="1" applyBorder="1" applyAlignment="1" applyProtection="1">
      <alignment horizontal="center" vertical="center"/>
      <protection locked="0"/>
    </xf>
    <xf numFmtId="0" fontId="98" fillId="0" borderId="25" xfId="1" applyFont="1" applyFill="1" applyBorder="1" applyAlignment="1" applyProtection="1">
      <alignment horizontal="center" vertical="center"/>
      <protection locked="0"/>
    </xf>
    <xf numFmtId="0" fontId="98" fillId="0" borderId="26" xfId="1" applyFont="1" applyFill="1" applyBorder="1" applyAlignment="1" applyProtection="1">
      <alignment horizontal="center" vertical="center"/>
      <protection locked="0"/>
    </xf>
    <xf numFmtId="192" fontId="98" fillId="6" borderId="67" xfId="1" applyNumberFormat="1" applyFont="1" applyFill="1" applyBorder="1" applyAlignment="1" applyProtection="1">
      <alignment horizontal="center" vertical="center"/>
      <protection locked="0"/>
    </xf>
    <xf numFmtId="0" fontId="98" fillId="0" borderId="33" xfId="1" applyFont="1" applyBorder="1" applyAlignment="1" applyProtection="1">
      <alignment horizontal="center" vertical="center"/>
      <protection locked="0"/>
    </xf>
    <xf numFmtId="0" fontId="98" fillId="0" borderId="26" xfId="1" applyFont="1" applyBorder="1" applyAlignment="1" applyProtection="1">
      <alignment horizontal="center" vertical="center"/>
      <protection locked="0"/>
    </xf>
    <xf numFmtId="192" fontId="98" fillId="0" borderId="33" xfId="1" applyNumberFormat="1" applyFont="1" applyBorder="1" applyAlignment="1" applyProtection="1">
      <alignment horizontal="center" vertical="center"/>
      <protection locked="0"/>
    </xf>
    <xf numFmtId="192" fontId="98" fillId="0" borderId="25" xfId="1" applyNumberFormat="1" applyFont="1" applyBorder="1" applyAlignment="1" applyProtection="1">
      <alignment horizontal="center" vertical="center"/>
      <protection locked="0"/>
    </xf>
    <xf numFmtId="192" fontId="98" fillId="0" borderId="26" xfId="1" applyNumberFormat="1" applyFont="1" applyBorder="1" applyAlignment="1" applyProtection="1">
      <alignment horizontal="center" vertical="center"/>
      <protection locked="0"/>
    </xf>
    <xf numFmtId="0" fontId="9" fillId="0" borderId="0" xfId="1" applyFont="1" applyBorder="1" applyAlignment="1" applyProtection="1">
      <alignment horizontal="left" vertical="center" wrapText="1"/>
    </xf>
    <xf numFmtId="0" fontId="11" fillId="0" borderId="0" xfId="1" applyFont="1" applyAlignment="1" applyProtection="1">
      <alignment horizontal="left" vertical="top" wrapText="1"/>
      <protection locked="0"/>
    </xf>
    <xf numFmtId="38" fontId="116" fillId="0" borderId="0" xfId="2" applyFont="1" applyBorder="1" applyAlignment="1">
      <alignment horizontal="right" vertical="center"/>
    </xf>
    <xf numFmtId="0" fontId="116" fillId="6" borderId="72" xfId="1" applyFont="1" applyFill="1" applyBorder="1" applyAlignment="1">
      <alignment horizontal="center" vertical="center" wrapText="1"/>
    </xf>
    <xf numFmtId="0" fontId="116" fillId="6" borderId="20" xfId="1" applyFont="1" applyFill="1" applyBorder="1" applyAlignment="1">
      <alignment horizontal="center" vertical="center" wrapText="1"/>
    </xf>
    <xf numFmtId="0" fontId="116" fillId="6" borderId="21" xfId="1" applyFont="1" applyFill="1" applyBorder="1" applyAlignment="1">
      <alignment horizontal="center" vertical="center" wrapText="1"/>
    </xf>
    <xf numFmtId="0" fontId="116" fillId="6" borderId="71" xfId="1" applyFont="1" applyFill="1" applyBorder="1" applyAlignment="1">
      <alignment horizontal="center" vertical="center" wrapText="1"/>
    </xf>
    <xf numFmtId="0" fontId="116" fillId="6" borderId="0" xfId="1" applyFont="1" applyFill="1" applyBorder="1" applyAlignment="1">
      <alignment horizontal="center" vertical="center" wrapText="1"/>
    </xf>
    <xf numFmtId="0" fontId="116" fillId="6" borderId="22" xfId="1" applyFont="1" applyFill="1" applyBorder="1" applyAlignment="1">
      <alignment horizontal="center" vertical="center" wrapText="1"/>
    </xf>
    <xf numFmtId="0" fontId="116" fillId="6" borderId="23" xfId="1" applyFont="1" applyFill="1" applyBorder="1" applyAlignment="1">
      <alignment horizontal="center" vertical="center" wrapText="1"/>
    </xf>
    <xf numFmtId="0" fontId="116" fillId="6" borderId="19" xfId="1" applyFont="1" applyFill="1" applyBorder="1" applyAlignment="1">
      <alignment horizontal="center" vertical="center" wrapText="1"/>
    </xf>
    <xf numFmtId="0" fontId="116" fillId="6" borderId="24" xfId="1" applyFont="1" applyFill="1" applyBorder="1" applyAlignment="1">
      <alignment horizontal="center" vertical="center" wrapText="1"/>
    </xf>
    <xf numFmtId="0" fontId="116" fillId="0" borderId="72" xfId="1" applyFont="1" applyBorder="1" applyAlignment="1">
      <alignment horizontal="left" vertical="center" wrapText="1"/>
    </xf>
    <xf numFmtId="0" fontId="116" fillId="0" borderId="20" xfId="1" applyFont="1" applyBorder="1" applyAlignment="1">
      <alignment horizontal="left" vertical="center" wrapText="1"/>
    </xf>
    <xf numFmtId="0" fontId="116" fillId="0" borderId="21" xfId="1" applyFont="1" applyBorder="1" applyAlignment="1">
      <alignment horizontal="left" vertical="center" wrapText="1"/>
    </xf>
    <xf numFmtId="0" fontId="116" fillId="0" borderId="71" xfId="1" applyFont="1" applyBorder="1" applyAlignment="1">
      <alignment horizontal="left" vertical="center" wrapText="1"/>
    </xf>
    <xf numFmtId="0" fontId="116" fillId="0" borderId="0" xfId="1" applyFont="1" applyBorder="1" applyAlignment="1">
      <alignment horizontal="left" vertical="center" wrapText="1"/>
    </xf>
    <xf numFmtId="0" fontId="116" fillId="0" borderId="22" xfId="1" applyFont="1" applyBorder="1" applyAlignment="1">
      <alignment horizontal="left" vertical="center" wrapText="1"/>
    </xf>
    <xf numFmtId="0" fontId="116" fillId="0" borderId="23" xfId="1" applyFont="1" applyBorder="1" applyAlignment="1">
      <alignment horizontal="left" vertical="center" wrapText="1"/>
    </xf>
    <xf numFmtId="0" fontId="116" fillId="0" borderId="19" xfId="1" applyFont="1" applyBorder="1" applyAlignment="1">
      <alignment horizontal="left" vertical="center" wrapText="1"/>
    </xf>
    <xf numFmtId="0" fontId="116" fillId="0" borderId="24" xfId="1" applyFont="1" applyBorder="1" applyAlignment="1">
      <alignment horizontal="left" vertical="center" wrapText="1"/>
    </xf>
    <xf numFmtId="0" fontId="116" fillId="0" borderId="20" xfId="1" applyFont="1" applyBorder="1" applyAlignment="1">
      <alignment horizontal="center" vertical="center"/>
    </xf>
    <xf numFmtId="0" fontId="116" fillId="0" borderId="19" xfId="1" applyFont="1" applyBorder="1" applyAlignment="1">
      <alignment horizontal="center" vertical="center"/>
    </xf>
    <xf numFmtId="0" fontId="116" fillId="0" borderId="21" xfId="1" applyFont="1" applyBorder="1" applyAlignment="1">
      <alignment horizontal="center" vertical="center"/>
    </xf>
    <xf numFmtId="0" fontId="116" fillId="0" borderId="24" xfId="1" applyFont="1" applyBorder="1" applyAlignment="1">
      <alignment horizontal="center" vertical="center"/>
    </xf>
    <xf numFmtId="185" fontId="116" fillId="0" borderId="72" xfId="6" applyNumberFormat="1" applyFont="1" applyBorder="1" applyAlignment="1">
      <alignment horizontal="center" vertical="center"/>
    </xf>
    <xf numFmtId="185" fontId="116" fillId="0" borderId="20" xfId="6" applyNumberFormat="1" applyFont="1" applyBorder="1" applyAlignment="1">
      <alignment horizontal="center" vertical="center"/>
    </xf>
    <xf numFmtId="185" fontId="116" fillId="0" borderId="23" xfId="6" applyNumberFormat="1" applyFont="1" applyBorder="1" applyAlignment="1">
      <alignment horizontal="center" vertical="center"/>
    </xf>
    <xf numFmtId="185" fontId="116" fillId="0" borderId="19" xfId="6" applyNumberFormat="1" applyFont="1" applyBorder="1" applyAlignment="1">
      <alignment horizontal="center" vertical="center"/>
    </xf>
    <xf numFmtId="38" fontId="116" fillId="0" borderId="20" xfId="2" applyFont="1" applyBorder="1" applyAlignment="1">
      <alignment horizontal="center" vertical="center"/>
    </xf>
    <xf numFmtId="38" fontId="116" fillId="0" borderId="19" xfId="2" applyFont="1" applyBorder="1" applyAlignment="1">
      <alignment horizontal="center" vertical="center"/>
    </xf>
    <xf numFmtId="0" fontId="116" fillId="0" borderId="20" xfId="1" applyFont="1" applyBorder="1" applyAlignment="1">
      <alignment horizontal="left" vertical="center"/>
    </xf>
    <xf numFmtId="0" fontId="116" fillId="0" borderId="21" xfId="1" applyFont="1" applyBorder="1" applyAlignment="1">
      <alignment horizontal="left" vertical="center"/>
    </xf>
    <xf numFmtId="0" fontId="116" fillId="0" borderId="19" xfId="1" applyFont="1" applyBorder="1" applyAlignment="1">
      <alignment horizontal="left" vertical="center"/>
    </xf>
    <xf numFmtId="0" fontId="116" fillId="0" borderId="24" xfId="1" applyFont="1" applyBorder="1" applyAlignment="1">
      <alignment horizontal="left" vertical="center"/>
    </xf>
    <xf numFmtId="0" fontId="116" fillId="6" borderId="72" xfId="1" applyFont="1" applyFill="1" applyBorder="1" applyAlignment="1">
      <alignment horizontal="center" vertical="center"/>
    </xf>
    <xf numFmtId="0" fontId="116" fillId="6" borderId="20" xfId="1" applyFont="1" applyFill="1" applyBorder="1" applyAlignment="1">
      <alignment horizontal="center" vertical="center"/>
    </xf>
    <xf numFmtId="0" fontId="116" fillId="6" borderId="21" xfId="1" applyFont="1" applyFill="1" applyBorder="1" applyAlignment="1">
      <alignment horizontal="center" vertical="center"/>
    </xf>
    <xf numFmtId="0" fontId="116" fillId="6" borderId="23" xfId="1" applyFont="1" applyFill="1" applyBorder="1" applyAlignment="1">
      <alignment horizontal="center" vertical="center"/>
    </xf>
    <xf numFmtId="0" fontId="116" fillId="6" borderId="19" xfId="1" applyFont="1" applyFill="1" applyBorder="1" applyAlignment="1">
      <alignment horizontal="center" vertical="center"/>
    </xf>
    <xf numFmtId="0" fontId="116" fillId="6" borderId="24" xfId="1" applyFont="1" applyFill="1" applyBorder="1" applyAlignment="1">
      <alignment horizontal="center" vertical="center"/>
    </xf>
    <xf numFmtId="0" fontId="116" fillId="0" borderId="72" xfId="1" applyFont="1" applyBorder="1" applyAlignment="1">
      <alignment horizontal="center" vertical="center"/>
    </xf>
    <xf numFmtId="0" fontId="116" fillId="0" borderId="23" xfId="1" applyFont="1" applyBorder="1" applyAlignment="1">
      <alignment horizontal="center" vertical="center"/>
    </xf>
    <xf numFmtId="0" fontId="117" fillId="0" borderId="20" xfId="1" applyFont="1" applyBorder="1" applyAlignment="1">
      <alignment horizontal="center" vertical="center"/>
    </xf>
    <xf numFmtId="0" fontId="117" fillId="0" borderId="19" xfId="1" applyFont="1" applyBorder="1" applyAlignment="1">
      <alignment horizontal="center" vertical="center"/>
    </xf>
    <xf numFmtId="0" fontId="116" fillId="0" borderId="72" xfId="1" applyFont="1" applyBorder="1" applyAlignment="1">
      <alignment horizontal="left" vertical="center" shrinkToFit="1"/>
    </xf>
    <xf numFmtId="0" fontId="116" fillId="0" borderId="20" xfId="1" applyFont="1" applyBorder="1" applyAlignment="1">
      <alignment horizontal="left" vertical="center" shrinkToFit="1"/>
    </xf>
    <xf numFmtId="0" fontId="116" fillId="0" borderId="21" xfId="1" applyFont="1" applyBorder="1" applyAlignment="1">
      <alignment horizontal="left" vertical="center" shrinkToFit="1"/>
    </xf>
    <xf numFmtId="0" fontId="116" fillId="0" borderId="23" xfId="1" applyFont="1" applyBorder="1" applyAlignment="1">
      <alignment horizontal="left" vertical="center" shrinkToFit="1"/>
    </xf>
    <xf numFmtId="0" fontId="116" fillId="0" borderId="19" xfId="1" applyFont="1" applyBorder="1" applyAlignment="1">
      <alignment horizontal="left" vertical="center" shrinkToFit="1"/>
    </xf>
    <xf numFmtId="0" fontId="116" fillId="0" borderId="24" xfId="1" applyFont="1" applyBorder="1" applyAlignment="1">
      <alignment horizontal="left" vertical="center" shrinkToFit="1"/>
    </xf>
    <xf numFmtId="0" fontId="116" fillId="6" borderId="71" xfId="1" applyFont="1" applyFill="1" applyBorder="1" applyAlignment="1">
      <alignment horizontal="center" vertical="center"/>
    </xf>
    <xf numFmtId="0" fontId="116" fillId="6" borderId="0" xfId="1" applyFont="1" applyFill="1" applyBorder="1" applyAlignment="1">
      <alignment horizontal="center" vertical="center"/>
    </xf>
    <xf numFmtId="0" fontId="116" fillId="6" borderId="22" xfId="1" applyFont="1" applyFill="1" applyBorder="1" applyAlignment="1">
      <alignment horizontal="center" vertical="center"/>
    </xf>
    <xf numFmtId="0" fontId="116" fillId="6" borderId="174" xfId="1" applyFont="1" applyFill="1" applyBorder="1" applyAlignment="1">
      <alignment horizontal="center" vertical="center"/>
    </xf>
    <xf numFmtId="0" fontId="116" fillId="6" borderId="128" xfId="1" applyFont="1" applyFill="1" applyBorder="1" applyAlignment="1">
      <alignment horizontal="center" vertical="center"/>
    </xf>
    <xf numFmtId="0" fontId="116" fillId="6" borderId="97" xfId="1" applyFont="1" applyFill="1" applyBorder="1" applyAlignment="1">
      <alignment horizontal="center" vertical="center"/>
    </xf>
    <xf numFmtId="0" fontId="116" fillId="6" borderId="117" xfId="1" applyFont="1" applyFill="1" applyBorder="1" applyAlignment="1">
      <alignment horizontal="center" vertical="center"/>
    </xf>
    <xf numFmtId="0" fontId="116" fillId="0" borderId="173" xfId="1" applyFont="1" applyBorder="1" applyAlignment="1">
      <alignment horizontal="left" vertical="center"/>
    </xf>
    <xf numFmtId="0" fontId="116" fillId="0" borderId="116" xfId="1" applyFont="1" applyBorder="1" applyAlignment="1">
      <alignment horizontal="left" vertical="center"/>
    </xf>
    <xf numFmtId="0" fontId="116" fillId="0" borderId="97" xfId="1" applyFont="1" applyBorder="1" applyAlignment="1">
      <alignment horizontal="left" vertical="center"/>
    </xf>
    <xf numFmtId="0" fontId="116" fillId="0" borderId="73" xfId="1" applyFont="1" applyBorder="1" applyAlignment="1">
      <alignment horizontal="left" vertical="center"/>
    </xf>
    <xf numFmtId="0" fontId="116" fillId="0" borderId="71" xfId="1" applyFont="1" applyBorder="1" applyAlignment="1">
      <alignment horizontal="left" vertical="center" shrinkToFit="1"/>
    </xf>
    <xf numFmtId="0" fontId="116" fillId="0" borderId="0" xfId="1" applyFont="1" applyBorder="1" applyAlignment="1">
      <alignment horizontal="left" vertical="center" shrinkToFit="1"/>
    </xf>
    <xf numFmtId="0" fontId="116" fillId="0" borderId="22" xfId="1" applyFont="1" applyBorder="1" applyAlignment="1">
      <alignment horizontal="left" vertical="center" shrinkToFit="1"/>
    </xf>
    <xf numFmtId="0" fontId="69" fillId="6" borderId="72" xfId="1" applyFont="1" applyFill="1" applyBorder="1" applyAlignment="1">
      <alignment horizontal="center" vertical="center" wrapText="1"/>
    </xf>
    <xf numFmtId="0" fontId="69" fillId="6" borderId="20" xfId="1" applyFont="1" applyFill="1" applyBorder="1" applyAlignment="1">
      <alignment horizontal="center" vertical="center" wrapText="1"/>
    </xf>
    <xf numFmtId="0" fontId="69" fillId="6" borderId="21" xfId="1" applyFont="1" applyFill="1" applyBorder="1" applyAlignment="1">
      <alignment horizontal="center" vertical="center" wrapText="1"/>
    </xf>
    <xf numFmtId="0" fontId="69" fillId="6" borderId="71" xfId="1" applyFont="1" applyFill="1" applyBorder="1" applyAlignment="1">
      <alignment horizontal="center" vertical="center" wrapText="1"/>
    </xf>
    <xf numFmtId="0" fontId="69" fillId="6" borderId="0" xfId="1" applyFont="1" applyFill="1" applyBorder="1" applyAlignment="1">
      <alignment horizontal="center" vertical="center" wrapText="1"/>
    </xf>
    <xf numFmtId="0" fontId="69" fillId="6" borderId="22" xfId="1" applyFont="1" applyFill="1" applyBorder="1" applyAlignment="1">
      <alignment horizontal="center" vertical="center" wrapText="1"/>
    </xf>
    <xf numFmtId="0" fontId="69" fillId="6" borderId="23" xfId="1" applyFont="1" applyFill="1" applyBorder="1" applyAlignment="1">
      <alignment horizontal="center" vertical="center" wrapText="1"/>
    </xf>
    <xf numFmtId="0" fontId="69" fillId="6" borderId="19" xfId="1" applyFont="1" applyFill="1" applyBorder="1" applyAlignment="1">
      <alignment horizontal="center" vertical="center" wrapText="1"/>
    </xf>
    <xf numFmtId="0" fontId="69" fillId="6" borderId="24" xfId="1" applyFont="1" applyFill="1" applyBorder="1" applyAlignment="1">
      <alignment horizontal="center" vertical="center" wrapText="1"/>
    </xf>
    <xf numFmtId="0" fontId="116" fillId="6" borderId="72" xfId="1" applyFont="1" applyFill="1" applyBorder="1" applyAlignment="1">
      <alignment horizontal="center" vertical="center" wrapText="1" shrinkToFit="1"/>
    </xf>
    <xf numFmtId="0" fontId="116" fillId="6" borderId="20" xfId="1" applyFont="1" applyFill="1" applyBorder="1" applyAlignment="1">
      <alignment horizontal="center" vertical="center" wrapText="1" shrinkToFit="1"/>
    </xf>
    <xf numFmtId="0" fontId="116" fillId="6" borderId="174" xfId="1" applyFont="1" applyFill="1" applyBorder="1" applyAlignment="1">
      <alignment horizontal="center" vertical="center" wrapText="1" shrinkToFit="1"/>
    </xf>
    <xf numFmtId="0" fontId="116" fillId="6" borderId="23" xfId="1" applyFont="1" applyFill="1" applyBorder="1" applyAlignment="1">
      <alignment horizontal="center" vertical="center" wrapText="1" shrinkToFit="1"/>
    </xf>
    <xf numFmtId="0" fontId="116" fillId="6" borderId="19" xfId="1" applyFont="1" applyFill="1" applyBorder="1" applyAlignment="1">
      <alignment horizontal="center" vertical="center" wrapText="1" shrinkToFit="1"/>
    </xf>
    <xf numFmtId="0" fontId="116" fillId="6" borderId="41" xfId="1" applyFont="1" applyFill="1" applyBorder="1" applyAlignment="1">
      <alignment horizontal="center" vertical="center" wrapText="1" shrinkToFit="1"/>
    </xf>
    <xf numFmtId="0" fontId="116" fillId="0" borderId="173" xfId="1" applyFont="1" applyBorder="1" applyAlignment="1">
      <alignment horizontal="center" vertical="center" wrapText="1" shrinkToFit="1"/>
    </xf>
    <xf numFmtId="0" fontId="116" fillId="0" borderId="20" xfId="1" applyFont="1" applyBorder="1" applyAlignment="1">
      <alignment horizontal="center" vertical="center" wrapText="1" shrinkToFit="1"/>
    </xf>
    <xf numFmtId="0" fontId="116" fillId="0" borderId="32" xfId="1" applyFont="1" applyBorder="1" applyAlignment="1">
      <alignment horizontal="center" vertical="center" wrapText="1" shrinkToFit="1"/>
    </xf>
    <xf numFmtId="0" fontId="116" fillId="0" borderId="19" xfId="1" applyFont="1" applyBorder="1" applyAlignment="1">
      <alignment horizontal="center" vertical="center" wrapText="1" shrinkToFit="1"/>
    </xf>
    <xf numFmtId="0" fontId="116" fillId="6" borderId="72" xfId="1" applyFont="1" applyFill="1" applyBorder="1" applyAlignment="1">
      <alignment horizontal="center" vertical="center" shrinkToFit="1"/>
    </xf>
    <xf numFmtId="0" fontId="116" fillId="6" borderId="20" xfId="1" applyFont="1" applyFill="1" applyBorder="1" applyAlignment="1">
      <alignment horizontal="center" vertical="center" shrinkToFit="1"/>
    </xf>
    <xf numFmtId="0" fontId="116" fillId="6" borderId="174" xfId="1" applyFont="1" applyFill="1" applyBorder="1" applyAlignment="1">
      <alignment horizontal="center" vertical="center" shrinkToFit="1"/>
    </xf>
    <xf numFmtId="0" fontId="116" fillId="6" borderId="23" xfId="1" applyFont="1" applyFill="1" applyBorder="1" applyAlignment="1">
      <alignment horizontal="center" vertical="center" shrinkToFit="1"/>
    </xf>
    <xf numFmtId="0" fontId="116" fillId="6" borderId="19" xfId="1" applyFont="1" applyFill="1" applyBorder="1" applyAlignment="1">
      <alignment horizontal="center" vertical="center" shrinkToFit="1"/>
    </xf>
    <xf numFmtId="0" fontId="116" fillId="6" borderId="41" xfId="1" applyFont="1" applyFill="1" applyBorder="1" applyAlignment="1">
      <alignment horizontal="center" vertical="center" shrinkToFit="1"/>
    </xf>
    <xf numFmtId="0" fontId="116" fillId="0" borderId="174" xfId="1" applyFont="1" applyBorder="1" applyAlignment="1">
      <alignment horizontal="left" vertical="center" shrinkToFit="1"/>
    </xf>
    <xf numFmtId="0" fontId="116" fillId="0" borderId="41" xfId="1" applyFont="1" applyBorder="1" applyAlignment="1">
      <alignment horizontal="left" vertical="center" shrinkToFit="1"/>
    </xf>
    <xf numFmtId="0" fontId="116" fillId="0" borderId="72" xfId="1" applyFont="1" applyBorder="1" applyAlignment="1">
      <alignment horizontal="left" vertical="center" wrapText="1" shrinkToFit="1"/>
    </xf>
    <xf numFmtId="0" fontId="116" fillId="0" borderId="20" xfId="1" applyFont="1" applyBorder="1" applyAlignment="1">
      <alignment horizontal="left" vertical="center" wrapText="1" shrinkToFit="1"/>
    </xf>
    <xf numFmtId="0" fontId="116" fillId="0" borderId="21" xfId="1" applyFont="1" applyBorder="1" applyAlignment="1">
      <alignment horizontal="left" vertical="center" wrapText="1" shrinkToFit="1"/>
    </xf>
    <xf numFmtId="0" fontId="116" fillId="0" borderId="71" xfId="1" applyFont="1" applyBorder="1" applyAlignment="1">
      <alignment horizontal="left" vertical="center" wrapText="1" shrinkToFit="1"/>
    </xf>
    <xf numFmtId="0" fontId="116" fillId="0" borderId="0" xfId="1" applyFont="1" applyBorder="1" applyAlignment="1">
      <alignment horizontal="left" vertical="center" wrapText="1" shrinkToFit="1"/>
    </xf>
    <xf numFmtId="0" fontId="116" fillId="0" borderId="22" xfId="1" applyFont="1" applyBorder="1" applyAlignment="1">
      <alignment horizontal="left" vertical="center" wrapText="1" shrinkToFit="1"/>
    </xf>
    <xf numFmtId="0" fontId="116" fillId="0" borderId="23" xfId="1" applyFont="1" applyBorder="1" applyAlignment="1">
      <alignment horizontal="left" vertical="center" wrapText="1" shrinkToFit="1"/>
    </xf>
    <xf numFmtId="0" fontId="116" fillId="0" borderId="19" xfId="1" applyFont="1" applyBorder="1" applyAlignment="1">
      <alignment horizontal="left" vertical="center" wrapText="1" shrinkToFit="1"/>
    </xf>
    <xf numFmtId="0" fontId="116" fillId="0" borderId="24" xfId="1" applyFont="1" applyBorder="1" applyAlignment="1">
      <alignment horizontal="left" vertical="center" wrapText="1" shrinkToFit="1"/>
    </xf>
    <xf numFmtId="0" fontId="116" fillId="0" borderId="173" xfId="1" applyFont="1" applyBorder="1" applyAlignment="1">
      <alignment horizontal="left" vertical="center" shrinkToFit="1"/>
    </xf>
    <xf numFmtId="0" fontId="116" fillId="0" borderId="32" xfId="1" applyFont="1" applyBorder="1" applyAlignment="1">
      <alignment horizontal="left" vertical="center" shrinkToFit="1"/>
    </xf>
    <xf numFmtId="0" fontId="69" fillId="2" borderId="125" xfId="0" applyFont="1" applyFill="1" applyBorder="1" applyAlignment="1">
      <alignment horizontal="distributed" vertical="center" wrapText="1" indent="1"/>
    </xf>
    <xf numFmtId="0" fontId="69" fillId="2" borderId="123" xfId="0" applyFont="1" applyFill="1" applyBorder="1" applyAlignment="1">
      <alignment horizontal="distributed" vertical="center" wrapText="1" indent="1"/>
    </xf>
    <xf numFmtId="0" fontId="50" fillId="0" borderId="127" xfId="0" applyFont="1" applyFill="1" applyBorder="1" applyAlignment="1">
      <alignment horizontal="left" vertical="center" wrapText="1"/>
    </xf>
    <xf numFmtId="0" fontId="50" fillId="0" borderId="5" xfId="0" applyFont="1" applyFill="1" applyBorder="1" applyAlignment="1">
      <alignment horizontal="left" vertical="center" wrapText="1"/>
    </xf>
    <xf numFmtId="0" fontId="50" fillId="0" borderId="6" xfId="0" applyFont="1" applyFill="1" applyBorder="1" applyAlignment="1">
      <alignment horizontal="left" vertical="center" wrapText="1"/>
    </xf>
    <xf numFmtId="0" fontId="69" fillId="2" borderId="71"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128" xfId="0" applyFont="1" applyFill="1" applyBorder="1" applyAlignment="1">
      <alignment horizontal="center" vertical="center" wrapText="1"/>
    </xf>
    <xf numFmtId="0" fontId="69" fillId="2" borderId="97" xfId="0" applyFont="1" applyFill="1" applyBorder="1" applyAlignment="1">
      <alignment horizontal="center" vertical="center" wrapText="1"/>
    </xf>
    <xf numFmtId="0" fontId="50" fillId="0" borderId="176" xfId="0" applyFont="1" applyBorder="1" applyAlignment="1">
      <alignment vertical="center" wrapText="1"/>
    </xf>
    <xf numFmtId="0" fontId="50" fillId="0" borderId="172" xfId="0" applyFont="1" applyBorder="1" applyAlignment="1">
      <alignment vertical="center" wrapText="1"/>
    </xf>
    <xf numFmtId="0" fontId="50" fillId="0" borderId="120" xfId="0" applyFont="1" applyBorder="1" applyAlignment="1">
      <alignment vertical="center" wrapText="1"/>
    </xf>
    <xf numFmtId="0" fontId="78" fillId="0" borderId="114" xfId="0" applyFont="1" applyBorder="1" applyAlignment="1">
      <alignment vertical="center" wrapText="1"/>
    </xf>
    <xf numFmtId="0" fontId="78" fillId="0" borderId="0" xfId="0" applyFont="1" applyBorder="1" applyAlignment="1">
      <alignment vertical="center" wrapText="1"/>
    </xf>
    <xf numFmtId="0" fontId="78" fillId="0" borderId="105" xfId="0" applyFont="1" applyBorder="1" applyAlignment="1">
      <alignment vertical="center" wrapText="1"/>
    </xf>
    <xf numFmtId="0" fontId="78" fillId="0" borderId="116" xfId="0" applyFont="1" applyBorder="1" applyAlignment="1">
      <alignment vertical="center" wrapText="1"/>
    </xf>
    <xf numFmtId="0" fontId="78" fillId="0" borderId="97" xfId="0" applyFont="1" applyBorder="1" applyAlignment="1">
      <alignment vertical="center" wrapText="1"/>
    </xf>
    <xf numFmtId="0" fontId="78" fillId="0" borderId="117" xfId="0" applyFont="1" applyBorder="1" applyAlignment="1">
      <alignment vertical="center" wrapText="1"/>
    </xf>
    <xf numFmtId="0" fontId="69" fillId="2" borderId="0" xfId="0" applyFont="1" applyFill="1" applyBorder="1" applyAlignment="1">
      <alignment horizontal="distributed" vertical="center" wrapText="1" indent="1"/>
    </xf>
    <xf numFmtId="0" fontId="69" fillId="2" borderId="105" xfId="0" applyFont="1" applyFill="1" applyBorder="1" applyAlignment="1">
      <alignment horizontal="distributed" vertical="center" wrapText="1" indent="1"/>
    </xf>
    <xf numFmtId="0" fontId="69" fillId="2" borderId="97" xfId="0" applyFont="1" applyFill="1" applyBorder="1" applyAlignment="1">
      <alignment horizontal="distributed" vertical="center" wrapText="1" indent="1"/>
    </xf>
    <xf numFmtId="0" fontId="69" fillId="2" borderId="117" xfId="0" applyFont="1" applyFill="1" applyBorder="1" applyAlignment="1">
      <alignment horizontal="distributed" vertical="center" wrapText="1" indent="1"/>
    </xf>
    <xf numFmtId="58" fontId="50" fillId="0" borderId="0" xfId="0" applyNumberFormat="1" applyFont="1" applyFill="1" applyBorder="1" applyAlignment="1">
      <alignment horizontal="center" wrapText="1"/>
    </xf>
    <xf numFmtId="0" fontId="50" fillId="0" borderId="22" xfId="0" applyNumberFormat="1" applyFont="1" applyFill="1" applyBorder="1" applyAlignment="1">
      <alignment horizontal="center" wrapText="1"/>
    </xf>
    <xf numFmtId="0" fontId="69" fillId="2" borderId="22" xfId="0" applyFont="1" applyFill="1" applyBorder="1" applyAlignment="1">
      <alignment horizontal="center" vertical="center" wrapText="1"/>
    </xf>
    <xf numFmtId="0" fontId="69" fillId="2" borderId="44" xfId="0" applyFont="1" applyFill="1" applyBorder="1" applyAlignment="1">
      <alignment horizontal="distributed" vertical="center" wrapText="1" indent="1"/>
    </xf>
    <xf numFmtId="0" fontId="69" fillId="2" borderId="64" xfId="0" applyFont="1" applyFill="1" applyBorder="1" applyAlignment="1">
      <alignment horizontal="distributed" vertical="center" wrapText="1" indent="1"/>
    </xf>
    <xf numFmtId="0" fontId="50" fillId="0" borderId="89" xfId="0" applyFont="1" applyBorder="1" applyAlignment="1">
      <alignment vertical="center" wrapText="1"/>
    </xf>
    <xf numFmtId="0" fontId="50" fillId="0" borderId="129" xfId="0" applyFont="1" applyBorder="1" applyAlignment="1">
      <alignment vertical="center" wrapText="1"/>
    </xf>
    <xf numFmtId="0" fontId="50" fillId="0" borderId="177" xfId="0" applyFont="1" applyBorder="1" applyAlignment="1">
      <alignment vertical="center" wrapText="1"/>
    </xf>
    <xf numFmtId="0" fontId="69" fillId="2" borderId="89" xfId="0" applyFont="1" applyFill="1" applyBorder="1" applyAlignment="1">
      <alignment horizontal="distributed" vertical="center" wrapText="1" indent="1"/>
    </xf>
    <xf numFmtId="0" fontId="69" fillId="2" borderId="130" xfId="0" applyFont="1" applyFill="1" applyBorder="1" applyAlignment="1">
      <alignment horizontal="distributed" vertical="center" wrapText="1" indent="1"/>
    </xf>
    <xf numFmtId="0" fontId="50" fillId="0" borderId="178" xfId="0" applyFont="1" applyBorder="1" applyAlignment="1">
      <alignment vertical="center" wrapText="1"/>
    </xf>
    <xf numFmtId="0" fontId="69" fillId="2" borderId="125" xfId="0" applyFont="1" applyFill="1" applyBorder="1" applyAlignment="1">
      <alignment horizontal="center" vertical="center" wrapText="1"/>
    </xf>
    <xf numFmtId="0" fontId="69" fillId="2" borderId="132" xfId="0" applyFont="1" applyFill="1" applyBorder="1" applyAlignment="1">
      <alignment horizontal="center" vertical="center" wrapText="1"/>
    </xf>
    <xf numFmtId="0" fontId="69" fillId="2" borderId="133" xfId="0" applyFont="1" applyFill="1" applyBorder="1" applyAlignment="1">
      <alignment horizontal="center" vertical="center" wrapText="1"/>
    </xf>
    <xf numFmtId="0" fontId="69" fillId="2" borderId="5" xfId="0" applyFont="1" applyFill="1" applyBorder="1" applyAlignment="1">
      <alignment horizontal="center" vertical="center" wrapText="1"/>
    </xf>
    <xf numFmtId="0" fontId="69" fillId="2" borderId="126" xfId="0" applyFont="1" applyFill="1" applyBorder="1" applyAlignment="1">
      <alignment horizontal="center" vertical="center" wrapText="1"/>
    </xf>
    <xf numFmtId="0" fontId="69" fillId="2" borderId="127" xfId="0" applyFont="1" applyFill="1" applyBorder="1" applyAlignment="1">
      <alignment horizontal="center" vertical="center" wrapText="1"/>
    </xf>
    <xf numFmtId="0" fontId="69" fillId="2" borderId="44" xfId="0" applyFont="1" applyFill="1" applyBorder="1" applyAlignment="1">
      <alignment horizontal="center" vertical="center" wrapText="1"/>
    </xf>
    <xf numFmtId="0" fontId="69" fillId="2" borderId="63" xfId="0" applyFont="1" applyFill="1" applyBorder="1" applyAlignment="1">
      <alignment horizontal="center" vertical="center" wrapText="1"/>
    </xf>
    <xf numFmtId="0" fontId="69" fillId="2" borderId="64" xfId="0" applyFont="1" applyFill="1" applyBorder="1" applyAlignment="1">
      <alignment horizontal="center" vertical="center" wrapText="1"/>
    </xf>
    <xf numFmtId="178" fontId="50" fillId="3" borderId="56" xfId="0" applyNumberFormat="1" applyFont="1" applyFill="1" applyBorder="1" applyAlignment="1">
      <alignment vertical="center"/>
    </xf>
    <xf numFmtId="178" fontId="50" fillId="3" borderId="131" xfId="0" applyNumberFormat="1" applyFont="1" applyFill="1" applyBorder="1" applyAlignment="1">
      <alignment vertical="center"/>
    </xf>
    <xf numFmtId="178" fontId="50" fillId="3" borderId="91" xfId="0" applyNumberFormat="1" applyFont="1" applyFill="1" applyBorder="1" applyAlignment="1">
      <alignment vertical="center"/>
    </xf>
    <xf numFmtId="0" fontId="69" fillId="2" borderId="82" xfId="0" applyFont="1" applyFill="1" applyBorder="1" applyAlignment="1">
      <alignment horizontal="center" vertical="center" textRotation="255" wrapText="1"/>
    </xf>
    <xf numFmtId="0" fontId="69" fillId="2" borderId="86" xfId="0" applyFont="1" applyFill="1" applyBorder="1" applyAlignment="1">
      <alignment horizontal="center" vertical="center" textRotation="255" wrapText="1"/>
    </xf>
    <xf numFmtId="0" fontId="69" fillId="2" borderId="84" xfId="0" applyFont="1" applyFill="1" applyBorder="1" applyAlignment="1">
      <alignment horizontal="center" vertical="center" textRotation="255" wrapText="1"/>
    </xf>
    <xf numFmtId="0" fontId="50" fillId="0" borderId="127" xfId="0" applyFont="1" applyBorder="1" applyAlignment="1">
      <alignment horizontal="left" vertical="center" wrapText="1"/>
    </xf>
    <xf numFmtId="0" fontId="50" fillId="0" borderId="126" xfId="0" applyFont="1" applyBorder="1" applyAlignment="1">
      <alignment horizontal="left" vertical="center" wrapText="1"/>
    </xf>
    <xf numFmtId="178" fontId="50" fillId="3" borderId="127" xfId="0" applyNumberFormat="1" applyFont="1" applyFill="1" applyBorder="1" applyAlignment="1">
      <alignment vertical="center"/>
    </xf>
    <xf numFmtId="178" fontId="50" fillId="3" borderId="126" xfId="0" applyNumberFormat="1" applyFont="1" applyFill="1" applyBorder="1" applyAlignment="1">
      <alignment vertical="center"/>
    </xf>
    <xf numFmtId="0" fontId="50" fillId="0" borderId="2" xfId="0" applyFont="1" applyBorder="1" applyAlignment="1">
      <alignment horizontal="left" vertical="center" wrapText="1"/>
    </xf>
    <xf numFmtId="0" fontId="50" fillId="0" borderId="136" xfId="0" applyFont="1" applyBorder="1" applyAlignment="1">
      <alignment horizontal="left" vertical="center" wrapText="1"/>
    </xf>
    <xf numFmtId="178" fontId="50" fillId="3" borderId="2" xfId="0" applyNumberFormat="1" applyFont="1" applyFill="1" applyBorder="1" applyAlignment="1">
      <alignment vertical="center"/>
    </xf>
    <xf numFmtId="178" fontId="50" fillId="3" borderId="136" xfId="0" applyNumberFormat="1" applyFont="1" applyFill="1" applyBorder="1" applyAlignment="1">
      <alignment vertical="center"/>
    </xf>
    <xf numFmtId="0" fontId="69" fillId="0" borderId="134" xfId="0" applyFont="1" applyBorder="1" applyAlignment="1" applyProtection="1">
      <alignment horizontal="left" vertical="center" wrapText="1"/>
      <protection locked="0"/>
    </xf>
    <xf numFmtId="0" fontId="69" fillId="0" borderId="135" xfId="0" applyFont="1" applyBorder="1" applyAlignment="1" applyProtection="1">
      <alignment horizontal="left" vertical="center" wrapText="1"/>
      <protection locked="0"/>
    </xf>
    <xf numFmtId="178" fontId="50" fillId="3" borderId="139" xfId="0" applyNumberFormat="1" applyFont="1" applyFill="1" applyBorder="1" applyAlignment="1">
      <alignment vertical="center"/>
    </xf>
    <xf numFmtId="178" fontId="50" fillId="3" borderId="135" xfId="0" applyNumberFormat="1" applyFont="1" applyFill="1" applyBorder="1" applyAlignment="1">
      <alignment vertical="center"/>
    </xf>
    <xf numFmtId="178" fontId="50" fillId="3" borderId="134" xfId="0" applyNumberFormat="1" applyFont="1" applyFill="1" applyBorder="1" applyAlignment="1">
      <alignment vertical="center"/>
    </xf>
    <xf numFmtId="0" fontId="69" fillId="2" borderId="19" xfId="0" applyFont="1" applyFill="1" applyBorder="1" applyAlignment="1">
      <alignment horizontal="center" vertical="center" wrapText="1"/>
    </xf>
    <xf numFmtId="0" fontId="69" fillId="2" borderId="41" xfId="0" applyFont="1" applyFill="1" applyBorder="1" applyAlignment="1">
      <alignment horizontal="center" vertical="center" wrapText="1"/>
    </xf>
    <xf numFmtId="0" fontId="69" fillId="2" borderId="32" xfId="0" applyFont="1" applyFill="1" applyBorder="1" applyAlignment="1">
      <alignment horizontal="center" vertical="center" wrapText="1"/>
    </xf>
    <xf numFmtId="0" fontId="50" fillId="0" borderId="122" xfId="0" applyFont="1" applyFill="1" applyBorder="1" applyAlignment="1">
      <alignment vertical="center" wrapText="1"/>
    </xf>
    <xf numFmtId="0" fontId="50" fillId="0" borderId="123" xfId="0" applyFont="1" applyFill="1" applyBorder="1" applyAlignment="1">
      <alignment vertical="center" wrapText="1"/>
    </xf>
    <xf numFmtId="179" fontId="50" fillId="3" borderId="122" xfId="0" applyNumberFormat="1" applyFont="1" applyFill="1" applyBorder="1" applyAlignment="1">
      <alignment vertical="center"/>
    </xf>
    <xf numFmtId="179" fontId="50" fillId="3" borderId="123" xfId="0" applyNumberFormat="1" applyFont="1" applyFill="1" applyBorder="1" applyAlignment="1">
      <alignment vertical="center"/>
    </xf>
    <xf numFmtId="0" fontId="50" fillId="0" borderId="134" xfId="0" applyFont="1" applyFill="1" applyBorder="1" applyAlignment="1">
      <alignment vertical="center" wrapText="1"/>
    </xf>
    <xf numFmtId="0" fontId="50" fillId="0" borderId="135" xfId="0" applyFont="1" applyFill="1" applyBorder="1" applyAlignment="1">
      <alignment vertical="center" wrapText="1"/>
    </xf>
    <xf numFmtId="179" fontId="50" fillId="3" borderId="134" xfId="0" applyNumberFormat="1" applyFont="1" applyFill="1" applyBorder="1" applyAlignment="1">
      <alignment vertical="center"/>
    </xf>
    <xf numFmtId="179" fontId="50" fillId="3" borderId="135" xfId="0" applyNumberFormat="1" applyFont="1" applyFill="1" applyBorder="1" applyAlignment="1">
      <alignment vertical="center"/>
    </xf>
    <xf numFmtId="0" fontId="50" fillId="0" borderId="122" xfId="0" applyFont="1" applyBorder="1" applyAlignment="1">
      <alignment horizontal="left" vertical="center" wrapText="1"/>
    </xf>
    <xf numFmtId="0" fontId="50" fillId="0" borderId="123" xfId="0" applyFont="1" applyBorder="1" applyAlignment="1">
      <alignment horizontal="left" vertical="center" wrapText="1"/>
    </xf>
    <xf numFmtId="178" fontId="50" fillId="3" borderId="122" xfId="0" applyNumberFormat="1" applyFont="1" applyFill="1" applyBorder="1" applyAlignment="1">
      <alignment vertical="center"/>
    </xf>
    <xf numFmtId="178" fontId="50" fillId="3" borderId="123" xfId="0" applyNumberFormat="1" applyFont="1" applyFill="1" applyBorder="1" applyAlignment="1">
      <alignment vertical="center"/>
    </xf>
    <xf numFmtId="0" fontId="69" fillId="2" borderId="11" xfId="0" applyFont="1" applyFill="1" applyBorder="1" applyAlignment="1">
      <alignment horizontal="center" vertical="center" wrapText="1"/>
    </xf>
    <xf numFmtId="0" fontId="69" fillId="2" borderId="12" xfId="0" applyFont="1" applyFill="1" applyBorder="1" applyAlignment="1">
      <alignment horizontal="center" vertical="center" wrapText="1"/>
    </xf>
    <xf numFmtId="0" fontId="69" fillId="2" borderId="141" xfId="0" applyFont="1" applyFill="1" applyBorder="1" applyAlignment="1">
      <alignment horizontal="center" vertical="center" wrapText="1"/>
    </xf>
    <xf numFmtId="179" fontId="50" fillId="3" borderId="89" xfId="0" applyNumberFormat="1" applyFont="1" applyFill="1" applyBorder="1" applyAlignment="1">
      <alignment vertical="center"/>
    </xf>
    <xf numFmtId="179" fontId="50" fillId="3" borderId="130" xfId="0" applyNumberFormat="1" applyFont="1" applyFill="1" applyBorder="1" applyAlignment="1">
      <alignment vertical="center"/>
    </xf>
    <xf numFmtId="0" fontId="50" fillId="0" borderId="142" xfId="0" applyFont="1" applyFill="1" applyBorder="1" applyAlignment="1">
      <alignment vertical="center" wrapText="1"/>
    </xf>
    <xf numFmtId="0" fontId="50" fillId="0" borderId="143" xfId="0" applyFont="1" applyFill="1" applyBorder="1" applyAlignment="1">
      <alignment vertical="center" wrapText="1"/>
    </xf>
    <xf numFmtId="179" fontId="50" fillId="3" borderId="142" xfId="0" applyNumberFormat="1" applyFont="1" applyFill="1" applyBorder="1" applyAlignment="1">
      <alignment vertical="center"/>
    </xf>
    <xf numFmtId="179" fontId="50" fillId="3" borderId="143" xfId="0" applyNumberFormat="1" applyFont="1" applyFill="1" applyBorder="1" applyAlignment="1">
      <alignment vertical="center"/>
    </xf>
    <xf numFmtId="0" fontId="69" fillId="0" borderId="134" xfId="0" applyFont="1" applyFill="1" applyBorder="1" applyAlignment="1" applyProtection="1">
      <alignment vertical="center" wrapText="1"/>
      <protection locked="0"/>
    </xf>
    <xf numFmtId="0" fontId="69" fillId="0" borderId="135" xfId="0" applyFont="1" applyFill="1" applyBorder="1" applyAlignment="1" applyProtection="1">
      <alignment vertical="center" wrapText="1"/>
      <protection locked="0"/>
    </xf>
    <xf numFmtId="0" fontId="69" fillId="2" borderId="33" xfId="0" applyFont="1" applyFill="1" applyBorder="1" applyAlignment="1">
      <alignment horizontal="center" vertical="center" wrapText="1"/>
    </xf>
    <xf numFmtId="0" fontId="69" fillId="2" borderId="25" xfId="0" applyFont="1" applyFill="1" applyBorder="1" applyAlignment="1">
      <alignment horizontal="center" vertical="center" wrapText="1"/>
    </xf>
    <xf numFmtId="0" fontId="69" fillId="2" borderId="108" xfId="0" applyFont="1" applyFill="1" applyBorder="1" applyAlignment="1">
      <alignment horizontal="center" vertical="center" wrapText="1"/>
    </xf>
    <xf numFmtId="178" fontId="50" fillId="3" borderId="121" xfId="0" applyNumberFormat="1" applyFont="1" applyFill="1" applyBorder="1" applyAlignment="1">
      <alignment vertical="center"/>
    </xf>
    <xf numFmtId="0" fontId="50" fillId="3" borderId="179" xfId="0" applyFont="1" applyFill="1" applyBorder="1" applyAlignment="1">
      <alignment vertical="center"/>
    </xf>
    <xf numFmtId="0" fontId="50" fillId="3" borderId="131" xfId="0" applyFont="1" applyFill="1" applyBorder="1" applyAlignment="1">
      <alignment vertical="center"/>
    </xf>
    <xf numFmtId="0" fontId="50" fillId="0" borderId="2" xfId="0" applyFont="1" applyFill="1" applyBorder="1" applyAlignment="1">
      <alignment horizontal="center" vertical="center" wrapText="1"/>
    </xf>
    <xf numFmtId="0" fontId="50" fillId="0" borderId="136" xfId="0" applyFont="1" applyFill="1" applyBorder="1" applyAlignment="1">
      <alignment horizontal="center" vertical="center" wrapText="1"/>
    </xf>
    <xf numFmtId="179" fontId="50" fillId="3" borderId="2" xfId="0" applyNumberFormat="1" applyFont="1" applyFill="1" applyBorder="1" applyAlignment="1">
      <alignment horizontal="center" vertical="center"/>
    </xf>
    <xf numFmtId="179" fontId="50" fillId="3" borderId="136" xfId="0" applyNumberFormat="1" applyFont="1" applyFill="1" applyBorder="1" applyAlignment="1">
      <alignment horizontal="center" vertical="center"/>
    </xf>
    <xf numFmtId="0" fontId="50" fillId="0" borderId="2" xfId="0" applyFont="1" applyFill="1" applyBorder="1" applyAlignment="1">
      <alignment vertical="center" wrapText="1"/>
    </xf>
    <xf numFmtId="0" fontId="50" fillId="0" borderId="136" xfId="0" applyFont="1" applyFill="1" applyBorder="1" applyAlignment="1">
      <alignment vertical="center" wrapText="1"/>
    </xf>
    <xf numFmtId="178" fontId="50" fillId="0" borderId="25" xfId="0" applyNumberFormat="1" applyFont="1" applyFill="1" applyBorder="1" applyAlignment="1">
      <alignment vertical="center"/>
    </xf>
    <xf numFmtId="178" fontId="50" fillId="0" borderId="108" xfId="0" applyNumberFormat="1" applyFont="1" applyFill="1" applyBorder="1" applyAlignment="1">
      <alignment vertical="center"/>
    </xf>
    <xf numFmtId="178" fontId="50" fillId="3" borderId="109" xfId="0" applyNumberFormat="1" applyFont="1" applyFill="1" applyBorder="1" applyAlignment="1">
      <alignment vertical="center"/>
    </xf>
    <xf numFmtId="178" fontId="50" fillId="3" borderId="108" xfId="0" applyNumberFormat="1" applyFont="1" applyFill="1" applyBorder="1" applyAlignment="1">
      <alignment vertical="center"/>
    </xf>
    <xf numFmtId="179" fontId="50" fillId="0" borderId="142" xfId="0" applyNumberFormat="1" applyFont="1" applyFill="1" applyBorder="1" applyAlignment="1">
      <alignment vertical="center"/>
    </xf>
    <xf numFmtId="179" fontId="50" fillId="0" borderId="143" xfId="0" applyNumberFormat="1" applyFont="1" applyFill="1" applyBorder="1" applyAlignment="1">
      <alignment vertical="center"/>
    </xf>
    <xf numFmtId="179" fontId="50" fillId="0" borderId="134" xfId="0" applyNumberFormat="1" applyFont="1" applyFill="1" applyBorder="1" applyAlignment="1" applyProtection="1">
      <alignment vertical="center"/>
      <protection locked="0"/>
    </xf>
    <xf numFmtId="179" fontId="50" fillId="0" borderId="135" xfId="0" applyNumberFormat="1" applyFont="1" applyFill="1" applyBorder="1" applyAlignment="1" applyProtection="1">
      <alignment vertical="center"/>
      <protection locked="0"/>
    </xf>
    <xf numFmtId="179" fontId="50" fillId="0" borderId="122" xfId="0" applyNumberFormat="1" applyFont="1" applyFill="1" applyBorder="1" applyAlignment="1">
      <alignment vertical="center"/>
    </xf>
    <xf numFmtId="179" fontId="50" fillId="0" borderId="123" xfId="0" applyNumberFormat="1" applyFont="1" applyFill="1" applyBorder="1" applyAlignment="1">
      <alignment vertical="center"/>
    </xf>
    <xf numFmtId="178" fontId="50" fillId="0" borderId="138" xfId="0" applyNumberFormat="1" applyFont="1" applyFill="1" applyBorder="1" applyAlignment="1">
      <alignment vertical="center"/>
    </xf>
    <xf numFmtId="178" fontId="50" fillId="0" borderId="123" xfId="0" applyNumberFormat="1" applyFont="1" applyFill="1" applyBorder="1" applyAlignment="1">
      <alignment vertical="center"/>
    </xf>
    <xf numFmtId="0" fontId="50" fillId="0" borderId="152" xfId="0" applyFont="1" applyBorder="1" applyAlignment="1">
      <alignment horizontal="left" vertical="center" wrapText="1"/>
    </xf>
    <xf numFmtId="0" fontId="50" fillId="0" borderId="143" xfId="0" applyFont="1" applyBorder="1" applyAlignment="1">
      <alignment horizontal="left" vertical="center" wrapText="1"/>
    </xf>
    <xf numFmtId="178" fontId="50" fillId="0" borderId="139" xfId="0" applyNumberFormat="1" applyFont="1" applyFill="1" applyBorder="1" applyAlignment="1">
      <alignment vertical="center"/>
    </xf>
    <xf numFmtId="178" fontId="50" fillId="0" borderId="135" xfId="0" applyNumberFormat="1" applyFont="1" applyFill="1" applyBorder="1" applyAlignment="1">
      <alignment vertical="center"/>
    </xf>
    <xf numFmtId="0" fontId="69" fillId="0" borderId="139" xfId="0" applyFont="1" applyBorder="1" applyAlignment="1" applyProtection="1">
      <alignment horizontal="left" vertical="center" wrapText="1"/>
      <protection locked="0"/>
    </xf>
    <xf numFmtId="178" fontId="50" fillId="0" borderId="139" xfId="0" applyNumberFormat="1" applyFont="1" applyFill="1" applyBorder="1" applyAlignment="1" applyProtection="1">
      <alignment vertical="center"/>
      <protection locked="0"/>
    </xf>
    <xf numFmtId="178" fontId="50" fillId="0" borderId="135" xfId="0" applyNumberFormat="1" applyFont="1" applyFill="1" applyBorder="1" applyAlignment="1" applyProtection="1">
      <alignment vertical="center"/>
      <protection locked="0"/>
    </xf>
    <xf numFmtId="178" fontId="50" fillId="0" borderId="134" xfId="0" applyNumberFormat="1" applyFont="1" applyFill="1" applyBorder="1" applyAlignment="1" applyProtection="1">
      <alignment vertical="center"/>
      <protection locked="0"/>
    </xf>
    <xf numFmtId="178" fontId="50" fillId="0" borderId="56" xfId="0" applyNumberFormat="1" applyFont="1" applyFill="1" applyBorder="1" applyAlignment="1">
      <alignment vertical="center"/>
    </xf>
    <xf numFmtId="178" fontId="50" fillId="0" borderId="131" xfId="0" applyNumberFormat="1" applyFont="1" applyFill="1" applyBorder="1" applyAlignment="1">
      <alignment vertical="center"/>
    </xf>
    <xf numFmtId="178" fontId="50" fillId="0" borderId="122" xfId="0" applyNumberFormat="1" applyFont="1" applyFill="1" applyBorder="1" applyAlignment="1">
      <alignment vertical="center"/>
    </xf>
    <xf numFmtId="0" fontId="50" fillId="0" borderId="134" xfId="0" applyFont="1" applyBorder="1" applyAlignment="1">
      <alignment horizontal="left" vertical="center" wrapText="1"/>
    </xf>
    <xf numFmtId="0" fontId="50" fillId="0" borderId="135" xfId="0" applyFont="1" applyBorder="1" applyAlignment="1">
      <alignment horizontal="left" vertical="center" wrapText="1"/>
    </xf>
    <xf numFmtId="178" fontId="50" fillId="0" borderId="134" xfId="0" applyNumberFormat="1" applyFont="1" applyFill="1" applyBorder="1" applyAlignment="1">
      <alignment vertical="center"/>
    </xf>
    <xf numFmtId="0" fontId="50" fillId="0" borderId="130" xfId="0" applyFont="1" applyBorder="1" applyAlignment="1">
      <alignment vertical="center" wrapText="1"/>
    </xf>
    <xf numFmtId="0" fontId="69" fillId="2" borderId="91" xfId="0" applyFont="1" applyFill="1" applyBorder="1" applyAlignment="1">
      <alignment horizontal="distributed" vertical="center" wrapText="1" indent="1"/>
    </xf>
    <xf numFmtId="0" fontId="69" fillId="2" borderId="131" xfId="0" applyFont="1" applyFill="1" applyBorder="1" applyAlignment="1">
      <alignment horizontal="distributed" vertical="center" wrapText="1" indent="1"/>
    </xf>
    <xf numFmtId="0" fontId="50" fillId="0" borderId="56" xfId="0" applyFont="1" applyBorder="1" applyAlignment="1">
      <alignment vertical="center" wrapText="1"/>
    </xf>
    <xf numFmtId="0" fontId="50" fillId="0" borderId="74" xfId="0" applyFont="1" applyBorder="1" applyAlignment="1">
      <alignment vertical="center" wrapText="1"/>
    </xf>
    <xf numFmtId="0" fontId="50" fillId="0" borderId="5" xfId="0" applyFont="1" applyBorder="1" applyAlignment="1">
      <alignment vertical="center" wrapText="1"/>
    </xf>
    <xf numFmtId="0" fontId="50" fillId="0" borderId="126" xfId="0" applyFont="1" applyBorder="1" applyAlignment="1">
      <alignment vertical="center" wrapText="1"/>
    </xf>
    <xf numFmtId="0" fontId="50" fillId="0" borderId="6" xfId="0" applyFont="1" applyBorder="1" applyAlignment="1">
      <alignment vertical="center" wrapText="1"/>
    </xf>
    <xf numFmtId="0" fontId="69" fillId="2" borderId="92" xfId="0" applyFont="1" applyFill="1" applyBorder="1" applyAlignment="1">
      <alignment horizontal="center" vertical="center" wrapText="1"/>
    </xf>
    <xf numFmtId="0" fontId="69" fillId="2" borderId="120" xfId="0" applyFont="1" applyFill="1" applyBorder="1" applyAlignment="1">
      <alignment horizontal="center" vertical="center" wrapText="1"/>
    </xf>
    <xf numFmtId="0" fontId="69" fillId="2" borderId="105" xfId="0" applyFont="1" applyFill="1" applyBorder="1" applyAlignment="1">
      <alignment horizontal="center" vertical="center" wrapText="1"/>
    </xf>
    <xf numFmtId="0" fontId="69" fillId="2" borderId="117" xfId="0" applyFont="1" applyFill="1" applyBorder="1" applyAlignment="1">
      <alignment horizontal="center" vertical="center" wrapText="1"/>
    </xf>
    <xf numFmtId="0" fontId="50" fillId="0" borderId="0" xfId="0" applyFont="1" applyBorder="1" applyAlignment="1">
      <alignment vertical="center" wrapText="1"/>
    </xf>
    <xf numFmtId="0" fontId="50" fillId="0" borderId="105" xfId="0" applyFont="1" applyBorder="1" applyAlignment="1">
      <alignment vertical="center" wrapText="1"/>
    </xf>
    <xf numFmtId="0" fontId="69" fillId="2" borderId="114" xfId="0" applyFont="1" applyFill="1" applyBorder="1" applyAlignment="1">
      <alignment horizontal="distributed" vertical="center" wrapText="1" indent="1"/>
    </xf>
    <xf numFmtId="0" fontId="69" fillId="2" borderId="116" xfId="0" applyFont="1" applyFill="1" applyBorder="1" applyAlignment="1">
      <alignment horizontal="distributed" vertical="center" wrapText="1" indent="1"/>
    </xf>
    <xf numFmtId="58" fontId="50" fillId="0" borderId="0" xfId="0" applyNumberFormat="1" applyFont="1" applyBorder="1" applyAlignment="1">
      <alignment horizontal="center" vertical="center" wrapText="1"/>
    </xf>
    <xf numFmtId="0" fontId="50" fillId="0" borderId="22" xfId="0" applyNumberFormat="1" applyFont="1" applyBorder="1" applyAlignment="1">
      <alignment horizontal="center" vertical="center" wrapText="1"/>
    </xf>
    <xf numFmtId="58" fontId="50" fillId="0" borderId="97" xfId="0" applyNumberFormat="1" applyFont="1" applyBorder="1" applyAlignment="1">
      <alignment horizontal="center" vertical="center" wrapText="1"/>
    </xf>
    <xf numFmtId="0" fontId="50" fillId="0" borderId="73" xfId="0" applyNumberFormat="1" applyFont="1" applyBorder="1" applyAlignment="1">
      <alignment horizontal="center" vertical="center" wrapText="1"/>
    </xf>
    <xf numFmtId="0" fontId="69" fillId="2" borderId="92" xfId="0" applyFont="1" applyFill="1" applyBorder="1" applyAlignment="1">
      <alignment horizontal="distributed" vertical="center" wrapText="1" indent="1"/>
    </xf>
    <xf numFmtId="0" fontId="69" fillId="2" borderId="120" xfId="0" applyFont="1" applyFill="1" applyBorder="1" applyAlignment="1">
      <alignment horizontal="distributed" vertical="center" wrapText="1" indent="1"/>
    </xf>
    <xf numFmtId="0" fontId="69" fillId="2" borderId="71" xfId="0" applyFont="1" applyFill="1" applyBorder="1" applyAlignment="1">
      <alignment horizontal="distributed" vertical="center" wrapText="1" indent="1"/>
    </xf>
    <xf numFmtId="0" fontId="69" fillId="2" borderId="23" xfId="0" applyFont="1" applyFill="1" applyBorder="1" applyAlignment="1">
      <alignment horizontal="distributed" vertical="center" wrapText="1" indent="1"/>
    </xf>
    <xf numFmtId="0" fontId="69" fillId="2" borderId="41" xfId="0" applyFont="1" applyFill="1" applyBorder="1" applyAlignment="1">
      <alignment horizontal="distributed" vertical="center" wrapText="1" indent="1"/>
    </xf>
    <xf numFmtId="58" fontId="50" fillId="0" borderId="176" xfId="0" applyNumberFormat="1" applyFont="1" applyFill="1" applyBorder="1" applyAlignment="1">
      <alignment horizontal="center" wrapText="1"/>
    </xf>
    <xf numFmtId="58" fontId="50" fillId="0" borderId="172" xfId="0" applyNumberFormat="1" applyFont="1" applyFill="1" applyBorder="1" applyAlignment="1">
      <alignment horizontal="center" wrapText="1"/>
    </xf>
    <xf numFmtId="58" fontId="50" fillId="0" borderId="120" xfId="0" applyNumberFormat="1" applyFont="1" applyFill="1" applyBorder="1" applyAlignment="1">
      <alignment horizontal="center" wrapText="1"/>
    </xf>
    <xf numFmtId="0" fontId="69" fillId="2" borderId="176" xfId="0" applyFont="1" applyFill="1" applyBorder="1" applyAlignment="1">
      <alignment horizontal="distributed" vertical="center" wrapText="1" indent="1"/>
    </xf>
    <xf numFmtId="58" fontId="50" fillId="0" borderId="176" xfId="0" applyNumberFormat="1" applyFont="1" applyFill="1" applyBorder="1" applyAlignment="1">
      <alignment vertical="center" wrapText="1"/>
    </xf>
    <xf numFmtId="58" fontId="50" fillId="0" borderId="93" xfId="0" applyNumberFormat="1" applyFont="1" applyFill="1" applyBorder="1" applyAlignment="1">
      <alignment vertical="center" wrapText="1"/>
    </xf>
    <xf numFmtId="58" fontId="50" fillId="0" borderId="114" xfId="0" applyNumberFormat="1" applyFont="1" applyFill="1" applyBorder="1" applyAlignment="1">
      <alignment vertical="center" wrapText="1"/>
    </xf>
    <xf numFmtId="58" fontId="50" fillId="0" borderId="22" xfId="0" applyNumberFormat="1" applyFont="1" applyFill="1" applyBorder="1" applyAlignment="1">
      <alignment vertical="center" wrapText="1"/>
    </xf>
    <xf numFmtId="58" fontId="50" fillId="0" borderId="116" xfId="0" applyNumberFormat="1" applyFont="1" applyFill="1" applyBorder="1" applyAlignment="1">
      <alignment vertical="center" wrapText="1"/>
    </xf>
    <xf numFmtId="58" fontId="50" fillId="0" borderId="73" xfId="0" applyNumberFormat="1" applyFont="1" applyFill="1" applyBorder="1" applyAlignment="1">
      <alignment vertical="center" wrapText="1"/>
    </xf>
    <xf numFmtId="0" fontId="69" fillId="2" borderId="114" xfId="0" applyFont="1" applyFill="1" applyBorder="1" applyAlignment="1">
      <alignment horizontal="center" vertical="center" wrapText="1"/>
    </xf>
    <xf numFmtId="58" fontId="50" fillId="0" borderId="116" xfId="0" applyNumberFormat="1" applyFont="1" applyFill="1" applyBorder="1" applyAlignment="1">
      <alignment horizontal="center" wrapText="1"/>
    </xf>
    <xf numFmtId="58" fontId="50" fillId="0" borderId="97" xfId="0" applyNumberFormat="1" applyFont="1" applyFill="1" applyBorder="1" applyAlignment="1">
      <alignment horizontal="center" wrapText="1"/>
    </xf>
    <xf numFmtId="58" fontId="50" fillId="0" borderId="117" xfId="0" applyNumberFormat="1" applyFont="1" applyFill="1" applyBorder="1" applyAlignment="1">
      <alignment horizontal="center" wrapText="1"/>
    </xf>
    <xf numFmtId="0" fontId="9" fillId="2" borderId="125" xfId="0" applyFont="1" applyFill="1" applyBorder="1" applyAlignment="1">
      <alignment horizontal="distributed" vertical="center" wrapText="1" indent="1"/>
    </xf>
    <xf numFmtId="0" fontId="9" fillId="2" borderId="123" xfId="0" applyFont="1" applyFill="1" applyBorder="1" applyAlignment="1">
      <alignment horizontal="distributed" vertical="center" wrapText="1" indent="1"/>
    </xf>
    <xf numFmtId="0" fontId="9" fillId="0" borderId="5" xfId="0" applyFont="1" applyBorder="1" applyAlignment="1">
      <alignment vertical="center" wrapText="1"/>
    </xf>
    <xf numFmtId="0" fontId="9" fillId="0" borderId="126" xfId="0" applyFont="1" applyBorder="1" applyAlignment="1">
      <alignment vertical="center" wrapText="1"/>
    </xf>
    <xf numFmtId="0" fontId="9" fillId="2" borderId="127" xfId="0" applyFont="1" applyFill="1" applyBorder="1" applyAlignment="1">
      <alignment horizontal="center" vertical="center" wrapText="1"/>
    </xf>
    <xf numFmtId="0" fontId="9" fillId="2" borderId="126" xfId="0" applyFont="1" applyFill="1" applyBorder="1" applyAlignment="1">
      <alignment horizontal="center" vertical="center" wrapText="1"/>
    </xf>
    <xf numFmtId="0" fontId="9" fillId="0" borderId="6" xfId="0" applyFont="1" applyBorder="1" applyAlignment="1">
      <alignment vertical="center" wrapText="1"/>
    </xf>
    <xf numFmtId="0" fontId="9" fillId="2" borderId="92" xfId="0" applyFont="1" applyFill="1" applyBorder="1" applyAlignment="1">
      <alignment horizontal="center" vertical="center" wrapText="1"/>
    </xf>
    <xf numFmtId="0" fontId="9" fillId="2" borderId="120" xfId="0" applyFont="1" applyFill="1" applyBorder="1" applyAlignment="1">
      <alignment horizontal="center" vertical="center" wrapText="1"/>
    </xf>
    <xf numFmtId="0" fontId="9" fillId="2" borderId="71" xfId="0" applyFont="1" applyFill="1" applyBorder="1" applyAlignment="1">
      <alignment horizontal="center" vertical="center" wrapText="1"/>
    </xf>
    <xf numFmtId="0" fontId="9" fillId="2" borderId="105" xfId="0" applyFont="1" applyFill="1" applyBorder="1" applyAlignment="1">
      <alignment horizontal="center" vertical="center" wrapText="1"/>
    </xf>
    <xf numFmtId="0" fontId="9" fillId="2" borderId="128" xfId="0" applyFont="1" applyFill="1" applyBorder="1" applyAlignment="1">
      <alignment horizontal="center" vertical="center" wrapText="1"/>
    </xf>
    <xf numFmtId="0" fontId="9" fillId="2" borderId="117" xfId="0" applyFont="1" applyFill="1" applyBorder="1" applyAlignment="1">
      <alignment horizontal="center" vertical="center" wrapText="1"/>
    </xf>
    <xf numFmtId="0" fontId="9" fillId="0" borderId="0" xfId="0" applyFont="1" applyBorder="1" applyAlignment="1">
      <alignment vertical="center" wrapText="1"/>
    </xf>
    <xf numFmtId="0" fontId="9" fillId="0" borderId="105" xfId="0" applyFont="1" applyBorder="1" applyAlignment="1">
      <alignment vertical="center" wrapText="1"/>
    </xf>
    <xf numFmtId="0" fontId="4" fillId="0" borderId="0" xfId="0" applyFont="1" applyBorder="1" applyAlignment="1">
      <alignment vertical="center" wrapText="1"/>
    </xf>
    <xf numFmtId="0" fontId="4" fillId="0" borderId="105" xfId="0" applyFont="1" applyBorder="1" applyAlignment="1">
      <alignment vertical="center" wrapText="1"/>
    </xf>
    <xf numFmtId="0" fontId="4" fillId="0" borderId="97" xfId="0" applyFont="1" applyBorder="1" applyAlignment="1">
      <alignment vertical="center" wrapText="1"/>
    </xf>
    <xf numFmtId="0" fontId="4" fillId="0" borderId="117" xfId="0" applyFont="1" applyBorder="1" applyAlignment="1">
      <alignment vertical="center" wrapText="1"/>
    </xf>
    <xf numFmtId="0" fontId="9" fillId="2" borderId="114" xfId="0" applyFont="1" applyFill="1" applyBorder="1" applyAlignment="1">
      <alignment horizontal="distributed" vertical="center" wrapText="1" indent="1"/>
    </xf>
    <xf numFmtId="0" fontId="9" fillId="2" borderId="105" xfId="0" applyFont="1" applyFill="1" applyBorder="1" applyAlignment="1">
      <alignment horizontal="distributed" vertical="center" wrapText="1" indent="1"/>
    </xf>
    <xf numFmtId="0" fontId="9" fillId="2" borderId="116" xfId="0" applyFont="1" applyFill="1" applyBorder="1" applyAlignment="1">
      <alignment horizontal="distributed" vertical="center" wrapText="1" indent="1"/>
    </xf>
    <xf numFmtId="0" fontId="9" fillId="2" borderId="117" xfId="0" applyFont="1" applyFill="1" applyBorder="1" applyAlignment="1">
      <alignment horizontal="distributed" vertical="center" wrapText="1" indent="1"/>
    </xf>
    <xf numFmtId="177" fontId="9" fillId="0" borderId="0" xfId="0" applyNumberFormat="1" applyFont="1" applyBorder="1" applyAlignment="1">
      <alignment horizontal="center" vertical="center" wrapText="1"/>
    </xf>
    <xf numFmtId="177" fontId="9" fillId="0" borderId="22" xfId="0" applyNumberFormat="1" applyFont="1" applyBorder="1" applyAlignment="1">
      <alignment horizontal="center" vertical="center" wrapText="1"/>
    </xf>
    <xf numFmtId="0" fontId="9" fillId="2" borderId="0" xfId="0" applyFont="1" applyFill="1" applyBorder="1" applyAlignment="1">
      <alignment horizontal="center" vertical="center" wrapText="1"/>
    </xf>
    <xf numFmtId="0" fontId="9" fillId="2" borderId="22" xfId="0" applyFont="1" applyFill="1" applyBorder="1" applyAlignment="1">
      <alignment horizontal="center" vertical="center" wrapText="1"/>
    </xf>
    <xf numFmtId="177" fontId="9" fillId="0" borderId="97" xfId="0" applyNumberFormat="1" applyFont="1" applyBorder="1" applyAlignment="1">
      <alignment horizontal="center" vertical="center" wrapText="1"/>
    </xf>
    <xf numFmtId="177" fontId="9" fillId="0" borderId="73" xfId="0" applyNumberFormat="1" applyFont="1" applyBorder="1" applyAlignment="1">
      <alignment horizontal="center" vertical="center" wrapText="1"/>
    </xf>
    <xf numFmtId="0" fontId="9" fillId="2" borderId="44" xfId="0" applyFont="1" applyFill="1" applyBorder="1" applyAlignment="1">
      <alignment horizontal="distributed" vertical="center" wrapText="1" indent="1"/>
    </xf>
    <xf numFmtId="0" fontId="9" fillId="2" borderId="64" xfId="0" applyFont="1" applyFill="1" applyBorder="1" applyAlignment="1">
      <alignment horizontal="distributed" vertical="center" wrapText="1" indent="1"/>
    </xf>
    <xf numFmtId="0" fontId="9" fillId="0" borderId="89" xfId="0" applyFont="1" applyBorder="1" applyAlignment="1">
      <alignment vertical="center" wrapText="1"/>
    </xf>
    <xf numFmtId="0" fontId="9" fillId="0" borderId="129" xfId="0" applyFont="1" applyBorder="1" applyAlignment="1">
      <alignment vertical="center" wrapText="1"/>
    </xf>
    <xf numFmtId="0" fontId="9" fillId="0" borderId="130" xfId="0" applyFont="1" applyBorder="1" applyAlignment="1">
      <alignment vertical="center" wrapText="1"/>
    </xf>
    <xf numFmtId="0" fontId="9" fillId="2" borderId="91" xfId="0" applyFont="1" applyFill="1" applyBorder="1" applyAlignment="1">
      <alignment horizontal="distributed" vertical="center" wrapText="1" indent="1"/>
    </xf>
    <xf numFmtId="0" fontId="9" fillId="2" borderId="131" xfId="0" applyFont="1" applyFill="1" applyBorder="1" applyAlignment="1">
      <alignment horizontal="distributed" vertical="center" wrapText="1" indent="1"/>
    </xf>
    <xf numFmtId="0" fontId="9" fillId="0" borderId="56" xfId="0" applyFont="1" applyBorder="1" applyAlignment="1">
      <alignment vertical="center" wrapText="1"/>
    </xf>
    <xf numFmtId="0" fontId="9" fillId="0" borderId="74" xfId="0" applyFont="1" applyBorder="1" applyAlignment="1">
      <alignment vertical="center" wrapText="1"/>
    </xf>
    <xf numFmtId="0" fontId="9" fillId="2" borderId="125" xfId="0" applyFont="1" applyFill="1" applyBorder="1" applyAlignment="1">
      <alignment horizontal="center" vertical="center" wrapText="1"/>
    </xf>
    <xf numFmtId="0" fontId="9" fillId="2" borderId="132" xfId="0" applyFont="1" applyFill="1" applyBorder="1" applyAlignment="1">
      <alignment horizontal="center" vertical="center" wrapText="1"/>
    </xf>
    <xf numFmtId="0" fontId="9" fillId="2" borderId="13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63" xfId="0" applyFont="1" applyFill="1" applyBorder="1" applyAlignment="1">
      <alignment horizontal="center" vertical="center" wrapText="1"/>
    </xf>
    <xf numFmtId="0" fontId="9" fillId="2" borderId="64" xfId="0" applyFont="1" applyFill="1" applyBorder="1" applyAlignment="1">
      <alignment horizontal="center" vertical="center" wrapText="1"/>
    </xf>
    <xf numFmtId="178" fontId="9" fillId="0" borderId="56" xfId="0" applyNumberFormat="1" applyFont="1" applyFill="1" applyBorder="1" applyAlignment="1">
      <alignment vertical="center"/>
    </xf>
    <xf numFmtId="178" fontId="9" fillId="0" borderId="131" xfId="0" applyNumberFormat="1" applyFont="1" applyFill="1" applyBorder="1" applyAlignment="1">
      <alignment vertical="center"/>
    </xf>
    <xf numFmtId="178" fontId="9" fillId="3" borderId="91" xfId="0" applyNumberFormat="1" applyFont="1" applyFill="1" applyBorder="1" applyAlignment="1">
      <alignment vertical="center"/>
    </xf>
    <xf numFmtId="178" fontId="9" fillId="3" borderId="131" xfId="0" applyNumberFormat="1" applyFont="1" applyFill="1" applyBorder="1" applyAlignment="1">
      <alignment vertical="center"/>
    </xf>
    <xf numFmtId="0" fontId="9" fillId="2" borderId="82" xfId="0" applyFont="1" applyFill="1" applyBorder="1" applyAlignment="1">
      <alignment horizontal="center" vertical="center" textRotation="255" wrapText="1"/>
    </xf>
    <xf numFmtId="0" fontId="9" fillId="2" borderId="86" xfId="0" applyFont="1" applyFill="1" applyBorder="1" applyAlignment="1">
      <alignment horizontal="center" vertical="center" textRotation="255" wrapText="1"/>
    </xf>
    <xf numFmtId="0" fontId="9" fillId="2" borderId="84" xfId="0" applyFont="1" applyFill="1" applyBorder="1" applyAlignment="1">
      <alignment horizontal="center" vertical="center" textRotation="255" wrapText="1"/>
    </xf>
    <xf numFmtId="0" fontId="9" fillId="0" borderId="122" xfId="0" applyFont="1" applyBorder="1" applyAlignment="1">
      <alignment horizontal="left" vertical="center" wrapText="1"/>
    </xf>
    <xf numFmtId="0" fontId="9" fillId="0" borderId="123" xfId="0" applyFont="1" applyBorder="1" applyAlignment="1">
      <alignment horizontal="left" vertical="center" wrapText="1"/>
    </xf>
    <xf numFmtId="178" fontId="9" fillId="0" borderId="122" xfId="0" applyNumberFormat="1" applyFont="1" applyFill="1" applyBorder="1" applyAlignment="1">
      <alignment vertical="center"/>
    </xf>
    <xf numFmtId="178" fontId="9" fillId="0" borderId="123" xfId="0" applyNumberFormat="1" applyFont="1" applyFill="1" applyBorder="1" applyAlignment="1">
      <alignment vertical="center"/>
    </xf>
    <xf numFmtId="178" fontId="9" fillId="3" borderId="122" xfId="0" applyNumberFormat="1" applyFont="1" applyFill="1" applyBorder="1" applyAlignment="1">
      <alignment vertical="center"/>
    </xf>
    <xf numFmtId="178" fontId="9" fillId="3" borderId="123" xfId="0" applyNumberFormat="1" applyFont="1" applyFill="1" applyBorder="1" applyAlignment="1">
      <alignment vertical="center"/>
    </xf>
    <xf numFmtId="0" fontId="9" fillId="0" borderId="134" xfId="0" applyFont="1" applyBorder="1" applyAlignment="1">
      <alignment horizontal="left" vertical="center" wrapText="1"/>
    </xf>
    <xf numFmtId="0" fontId="9" fillId="0" borderId="135" xfId="0" applyFont="1" applyBorder="1" applyAlignment="1">
      <alignment horizontal="left" vertical="center" wrapText="1"/>
    </xf>
    <xf numFmtId="178" fontId="9" fillId="0" borderId="134" xfId="0" applyNumberFormat="1" applyFont="1" applyFill="1" applyBorder="1" applyAlignment="1">
      <alignment vertical="center"/>
    </xf>
    <xf numFmtId="178" fontId="9" fillId="0" borderId="135" xfId="0" applyNumberFormat="1" applyFont="1" applyFill="1" applyBorder="1" applyAlignment="1">
      <alignment vertical="center"/>
    </xf>
    <xf numFmtId="178" fontId="9" fillId="3" borderId="134" xfId="0" applyNumberFormat="1" applyFont="1" applyFill="1" applyBorder="1" applyAlignment="1">
      <alignment vertical="center"/>
    </xf>
    <xf numFmtId="178" fontId="9" fillId="3" borderId="135" xfId="0" applyNumberFormat="1" applyFont="1" applyFill="1" applyBorder="1" applyAlignment="1">
      <alignment vertical="center"/>
    </xf>
    <xf numFmtId="0" fontId="9" fillId="0" borderId="139" xfId="0" applyFont="1" applyBorder="1" applyAlignment="1">
      <alignment horizontal="left" vertical="center" wrapText="1"/>
    </xf>
    <xf numFmtId="178" fontId="9" fillId="0" borderId="139" xfId="0" applyNumberFormat="1" applyFont="1" applyFill="1" applyBorder="1" applyAlignment="1">
      <alignment vertical="center"/>
    </xf>
    <xf numFmtId="0" fontId="9" fillId="2" borderId="19" xfId="0" applyFont="1" applyFill="1" applyBorder="1" applyAlignment="1">
      <alignment horizontal="center" vertical="center" wrapText="1"/>
    </xf>
    <xf numFmtId="0" fontId="9" fillId="2" borderId="41" xfId="0" applyFont="1" applyFill="1" applyBorder="1" applyAlignment="1">
      <alignment horizontal="center" vertical="center" wrapText="1"/>
    </xf>
    <xf numFmtId="178" fontId="9" fillId="3" borderId="56" xfId="0" applyNumberFormat="1" applyFont="1" applyFill="1" applyBorder="1" applyAlignment="1">
      <alignment vertical="center"/>
    </xf>
    <xf numFmtId="0" fontId="9" fillId="0" borderId="122" xfId="0" applyFont="1" applyFill="1" applyBorder="1" applyAlignment="1">
      <alignment vertical="center" wrapText="1"/>
    </xf>
    <xf numFmtId="0" fontId="9" fillId="0" borderId="123" xfId="0" applyFont="1" applyFill="1" applyBorder="1" applyAlignment="1">
      <alignment vertical="center" wrapText="1"/>
    </xf>
    <xf numFmtId="179" fontId="9" fillId="0" borderId="122" xfId="0" applyNumberFormat="1" applyFont="1" applyFill="1" applyBorder="1" applyAlignment="1">
      <alignment vertical="center"/>
    </xf>
    <xf numFmtId="179" fontId="9" fillId="0" borderId="123" xfId="0" applyNumberFormat="1" applyFont="1" applyFill="1" applyBorder="1" applyAlignment="1">
      <alignment vertical="center"/>
    </xf>
    <xf numFmtId="179" fontId="9" fillId="3" borderId="122" xfId="0" applyNumberFormat="1" applyFont="1" applyFill="1" applyBorder="1" applyAlignment="1">
      <alignment vertical="center"/>
    </xf>
    <xf numFmtId="179" fontId="9" fillId="3" borderId="123" xfId="0" applyNumberFormat="1" applyFont="1" applyFill="1" applyBorder="1" applyAlignment="1">
      <alignment vertical="center"/>
    </xf>
    <xf numFmtId="0" fontId="9" fillId="0" borderId="134" xfId="0" applyFont="1" applyFill="1" applyBorder="1" applyAlignment="1">
      <alignment vertical="center" wrapText="1"/>
    </xf>
    <xf numFmtId="0" fontId="9" fillId="0" borderId="135" xfId="0" applyFont="1" applyFill="1" applyBorder="1" applyAlignment="1">
      <alignment vertical="center" wrapText="1"/>
    </xf>
    <xf numFmtId="179" fontId="9" fillId="0" borderId="134" xfId="0" applyNumberFormat="1" applyFont="1" applyFill="1" applyBorder="1" applyAlignment="1">
      <alignment vertical="center"/>
    </xf>
    <xf numFmtId="179" fontId="9" fillId="0" borderId="135" xfId="0" applyNumberFormat="1" applyFont="1" applyFill="1" applyBorder="1" applyAlignment="1">
      <alignment vertical="center"/>
    </xf>
    <xf numFmtId="179" fontId="9" fillId="3" borderId="134" xfId="0" applyNumberFormat="1" applyFont="1" applyFill="1" applyBorder="1" applyAlignment="1">
      <alignment vertical="center"/>
    </xf>
    <xf numFmtId="179" fontId="9" fillId="3" borderId="135" xfId="0" applyNumberFormat="1" applyFont="1" applyFill="1" applyBorder="1" applyAlignment="1">
      <alignment vertical="center"/>
    </xf>
    <xf numFmtId="0" fontId="9" fillId="0" borderId="138" xfId="0" applyFont="1" applyBorder="1" applyAlignment="1">
      <alignment horizontal="left" vertical="center" wrapText="1"/>
    </xf>
    <xf numFmtId="178" fontId="9" fillId="0" borderId="138" xfId="0" applyNumberFormat="1" applyFont="1" applyFill="1" applyBorder="1" applyAlignment="1">
      <alignment vertical="center"/>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41" xfId="0" applyFont="1" applyFill="1" applyBorder="1" applyAlignment="1">
      <alignment horizontal="center" vertical="center" wrapText="1"/>
    </xf>
    <xf numFmtId="179" fontId="9" fillId="3" borderId="89" xfId="0" applyNumberFormat="1" applyFont="1" applyFill="1" applyBorder="1" applyAlignment="1">
      <alignment vertical="center"/>
    </xf>
    <xf numFmtId="179" fontId="9" fillId="3" borderId="130" xfId="0" applyNumberFormat="1" applyFont="1" applyFill="1" applyBorder="1" applyAlignment="1">
      <alignment vertical="center"/>
    </xf>
    <xf numFmtId="0" fontId="9" fillId="0" borderId="142" xfId="0" applyFont="1" applyFill="1" applyBorder="1" applyAlignment="1">
      <alignment vertical="center" wrapText="1"/>
    </xf>
    <xf numFmtId="0" fontId="9" fillId="0" borderId="143" xfId="0" applyFont="1" applyFill="1" applyBorder="1" applyAlignment="1">
      <alignment vertical="center" wrapText="1"/>
    </xf>
    <xf numFmtId="179" fontId="9" fillId="0" borderId="142" xfId="0" applyNumberFormat="1" applyFont="1" applyFill="1" applyBorder="1" applyAlignment="1">
      <alignment vertical="center"/>
    </xf>
    <xf numFmtId="179" fontId="9" fillId="0" borderId="143" xfId="0" applyNumberFormat="1" applyFont="1" applyFill="1" applyBorder="1" applyAlignment="1">
      <alignment vertical="center"/>
    </xf>
    <xf numFmtId="179" fontId="9" fillId="3" borderId="142" xfId="0" applyNumberFormat="1" applyFont="1" applyFill="1" applyBorder="1" applyAlignment="1">
      <alignment vertical="center"/>
    </xf>
    <xf numFmtId="179" fontId="9" fillId="3" borderId="143" xfId="0" applyNumberFormat="1" applyFont="1" applyFill="1" applyBorder="1" applyAlignment="1">
      <alignment vertical="center"/>
    </xf>
    <xf numFmtId="0" fontId="9" fillId="2" borderId="33"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108" xfId="0" applyFont="1" applyFill="1" applyBorder="1" applyAlignment="1">
      <alignment horizontal="center" vertical="center" wrapText="1"/>
    </xf>
    <xf numFmtId="0" fontId="9" fillId="3" borderId="131" xfId="0" applyFont="1" applyFill="1" applyBorder="1" applyAlignment="1">
      <alignment vertical="center"/>
    </xf>
    <xf numFmtId="178" fontId="9" fillId="0" borderId="25" xfId="0" applyNumberFormat="1" applyFont="1" applyFill="1" applyBorder="1" applyAlignment="1">
      <alignment vertical="center"/>
    </xf>
    <xf numFmtId="178" fontId="9" fillId="0" borderId="108" xfId="0" applyNumberFormat="1" applyFont="1" applyFill="1" applyBorder="1" applyAlignment="1">
      <alignment vertical="center"/>
    </xf>
    <xf numFmtId="178" fontId="9" fillId="3" borderId="109" xfId="0" applyNumberFormat="1" applyFont="1" applyFill="1" applyBorder="1" applyAlignment="1">
      <alignment vertical="center"/>
    </xf>
    <xf numFmtId="178" fontId="9" fillId="3" borderId="108" xfId="0" applyNumberFormat="1" applyFont="1" applyFill="1" applyBorder="1" applyAlignment="1">
      <alignment vertical="center"/>
    </xf>
    <xf numFmtId="0" fontId="44" fillId="2" borderId="33" xfId="0" applyFont="1" applyFill="1" applyBorder="1" applyAlignment="1">
      <alignment horizontal="center" vertical="center" wrapText="1"/>
    </xf>
    <xf numFmtId="0" fontId="44" fillId="2" borderId="108" xfId="0" applyFont="1" applyFill="1" applyBorder="1" applyAlignment="1">
      <alignment horizontal="center" vertical="center" wrapText="1"/>
    </xf>
    <xf numFmtId="178" fontId="44" fillId="3" borderId="56" xfId="0" applyNumberFormat="1" applyFont="1" applyFill="1" applyBorder="1" applyAlignment="1">
      <alignment vertical="center"/>
    </xf>
    <xf numFmtId="0" fontId="44" fillId="3" borderId="131" xfId="0" applyFont="1" applyFill="1" applyBorder="1" applyAlignment="1">
      <alignment vertical="center"/>
    </xf>
    <xf numFmtId="178" fontId="44" fillId="3" borderId="91" xfId="0" applyNumberFormat="1" applyFont="1" applyFill="1" applyBorder="1" applyAlignment="1">
      <alignment vertical="center"/>
    </xf>
    <xf numFmtId="0" fontId="44" fillId="2" borderId="41" xfId="0" applyFont="1" applyFill="1" applyBorder="1" applyAlignment="1">
      <alignment horizontal="center" vertical="center" wrapText="1"/>
    </xf>
    <xf numFmtId="178" fontId="44" fillId="3" borderId="131" xfId="0" applyNumberFormat="1" applyFont="1" applyFill="1" applyBorder="1" applyAlignment="1">
      <alignment vertical="center"/>
    </xf>
    <xf numFmtId="178" fontId="44" fillId="0" borderId="25" xfId="0" applyNumberFormat="1" applyFont="1" applyFill="1" applyBorder="1" applyAlignment="1" applyProtection="1">
      <alignment vertical="center"/>
      <protection locked="0"/>
    </xf>
    <xf numFmtId="178" fontId="44" fillId="0" borderId="108" xfId="0" applyNumberFormat="1" applyFont="1" applyFill="1" applyBorder="1" applyAlignment="1" applyProtection="1">
      <alignment vertical="center"/>
      <protection locked="0"/>
    </xf>
    <xf numFmtId="178" fontId="44" fillId="3" borderId="109" xfId="0" applyNumberFormat="1" applyFont="1" applyFill="1" applyBorder="1" applyAlignment="1">
      <alignment vertical="center"/>
    </xf>
    <xf numFmtId="178" fontId="44" fillId="3" borderId="108" xfId="0" applyNumberFormat="1" applyFont="1" applyFill="1" applyBorder="1" applyAlignment="1">
      <alignment vertical="center"/>
    </xf>
    <xf numFmtId="0" fontId="44" fillId="2" borderId="11" xfId="0" applyFont="1" applyFill="1" applyBorder="1" applyAlignment="1">
      <alignment horizontal="center" vertical="center" wrapText="1"/>
    </xf>
    <xf numFmtId="0" fontId="44" fillId="2" borderId="12" xfId="0" applyFont="1" applyFill="1" applyBorder="1" applyAlignment="1">
      <alignment horizontal="center" vertical="center" wrapText="1"/>
    </xf>
    <xf numFmtId="0" fontId="44" fillId="2" borderId="141" xfId="0" applyFont="1" applyFill="1" applyBorder="1" applyAlignment="1">
      <alignment horizontal="center" vertical="center" wrapText="1"/>
    </xf>
    <xf numFmtId="179" fontId="44" fillId="3" borderId="89" xfId="0" applyNumberFormat="1" applyFont="1" applyFill="1" applyBorder="1" applyAlignment="1">
      <alignment vertical="center"/>
    </xf>
    <xf numFmtId="179" fontId="44" fillId="3" borderId="130" xfId="0" applyNumberFormat="1" applyFont="1" applyFill="1" applyBorder="1" applyAlignment="1">
      <alignment vertical="center"/>
    </xf>
    <xf numFmtId="0" fontId="44" fillId="2" borderId="82" xfId="0" applyFont="1" applyFill="1" applyBorder="1" applyAlignment="1">
      <alignment horizontal="center" vertical="center" textRotation="255" wrapText="1"/>
    </xf>
    <xf numFmtId="0" fontId="44" fillId="2" borderId="86" xfId="0" applyFont="1" applyFill="1" applyBorder="1" applyAlignment="1">
      <alignment horizontal="center" vertical="center" textRotation="255" wrapText="1"/>
    </xf>
    <xf numFmtId="0" fontId="44" fillId="2" borderId="84" xfId="0" applyFont="1" applyFill="1" applyBorder="1" applyAlignment="1">
      <alignment horizontal="center" vertical="center" textRotation="255" wrapText="1"/>
    </xf>
    <xf numFmtId="0" fontId="44" fillId="0" borderId="142" xfId="0" applyFont="1" applyFill="1" applyBorder="1" applyAlignment="1" applyProtection="1">
      <alignment vertical="center" wrapText="1"/>
      <protection locked="0"/>
    </xf>
    <xf numFmtId="0" fontId="44" fillId="0" borderId="143" xfId="0" applyFont="1" applyFill="1" applyBorder="1" applyAlignment="1" applyProtection="1">
      <alignment vertical="center" wrapText="1"/>
      <protection locked="0"/>
    </xf>
    <xf numFmtId="179" fontId="44" fillId="0" borderId="142" xfId="0" applyNumberFormat="1" applyFont="1" applyFill="1" applyBorder="1" applyAlignment="1" applyProtection="1">
      <alignment vertical="center"/>
      <protection locked="0"/>
    </xf>
    <xf numFmtId="179" fontId="44" fillId="0" borderId="143" xfId="0" applyNumberFormat="1" applyFont="1" applyFill="1" applyBorder="1" applyAlignment="1" applyProtection="1">
      <alignment vertical="center"/>
      <protection locked="0"/>
    </xf>
    <xf numFmtId="179" fontId="44" fillId="3" borderId="142" xfId="0" applyNumberFormat="1" applyFont="1" applyFill="1" applyBorder="1" applyAlignment="1">
      <alignment vertical="center"/>
    </xf>
    <xf numFmtId="179" fontId="44" fillId="3" borderId="143" xfId="0" applyNumberFormat="1" applyFont="1" applyFill="1" applyBorder="1" applyAlignment="1">
      <alignment vertical="center"/>
    </xf>
    <xf numFmtId="0" fontId="44" fillId="0" borderId="134" xfId="0" applyFont="1" applyFill="1" applyBorder="1" applyAlignment="1" applyProtection="1">
      <alignment vertical="center" wrapText="1"/>
      <protection locked="0"/>
    </xf>
    <xf numFmtId="0" fontId="44" fillId="0" borderId="135" xfId="0" applyFont="1" applyFill="1" applyBorder="1" applyAlignment="1" applyProtection="1">
      <alignment vertical="center" wrapText="1"/>
      <protection locked="0"/>
    </xf>
    <xf numFmtId="179" fontId="44" fillId="0" borderId="134" xfId="0" applyNumberFormat="1" applyFont="1" applyFill="1" applyBorder="1" applyAlignment="1" applyProtection="1">
      <alignment vertical="center"/>
      <protection locked="0"/>
    </xf>
    <xf numFmtId="179" fontId="44" fillId="0" borderId="135" xfId="0" applyNumberFormat="1" applyFont="1" applyFill="1" applyBorder="1" applyAlignment="1" applyProtection="1">
      <alignment vertical="center"/>
      <protection locked="0"/>
    </xf>
    <xf numFmtId="179" fontId="44" fillId="3" borderId="134" xfId="0" applyNumberFormat="1" applyFont="1" applyFill="1" applyBorder="1" applyAlignment="1">
      <alignment vertical="center"/>
    </xf>
    <xf numFmtId="179" fontId="44" fillId="3" borderId="135" xfId="0" applyNumberFormat="1" applyFont="1" applyFill="1" applyBorder="1" applyAlignment="1">
      <alignment vertical="center"/>
    </xf>
    <xf numFmtId="0" fontId="44" fillId="0" borderId="122" xfId="0" applyFont="1" applyFill="1" applyBorder="1" applyAlignment="1" applyProtection="1">
      <alignment vertical="center" wrapText="1"/>
      <protection locked="0"/>
    </xf>
    <xf numFmtId="0" fontId="44" fillId="0" borderId="123" xfId="0" applyFont="1" applyFill="1" applyBorder="1" applyAlignment="1" applyProtection="1">
      <alignment vertical="center" wrapText="1"/>
      <protection locked="0"/>
    </xf>
    <xf numFmtId="179" fontId="44" fillId="0" borderId="122" xfId="0" applyNumberFormat="1" applyFont="1" applyFill="1" applyBorder="1" applyAlignment="1" applyProtection="1">
      <alignment vertical="center"/>
      <protection locked="0"/>
    </xf>
    <xf numFmtId="179" fontId="44" fillId="0" borderId="123" xfId="0" applyNumberFormat="1" applyFont="1" applyFill="1" applyBorder="1" applyAlignment="1" applyProtection="1">
      <alignment vertical="center"/>
      <protection locked="0"/>
    </xf>
    <xf numFmtId="179" fontId="44" fillId="3" borderId="122" xfId="0" applyNumberFormat="1" applyFont="1" applyFill="1" applyBorder="1" applyAlignment="1">
      <alignment vertical="center"/>
    </xf>
    <xf numFmtId="179" fontId="44" fillId="3" borderId="123" xfId="0" applyNumberFormat="1" applyFont="1" applyFill="1" applyBorder="1" applyAlignment="1">
      <alignment vertical="center"/>
    </xf>
    <xf numFmtId="0" fontId="44" fillId="0" borderId="123" xfId="0" applyFont="1" applyBorder="1" applyAlignment="1" applyProtection="1">
      <alignment horizontal="left" vertical="center" wrapText="1"/>
      <protection locked="0"/>
    </xf>
    <xf numFmtId="178" fontId="44" fillId="0" borderId="122" xfId="0" applyNumberFormat="1" applyFont="1" applyFill="1" applyBorder="1" applyAlignment="1" applyProtection="1">
      <alignment vertical="center"/>
      <protection locked="0"/>
    </xf>
    <xf numFmtId="178" fontId="44" fillId="0" borderId="123" xfId="0" applyNumberFormat="1" applyFont="1" applyFill="1" applyBorder="1" applyAlignment="1" applyProtection="1">
      <alignment vertical="center"/>
      <protection locked="0"/>
    </xf>
    <xf numFmtId="178" fontId="44" fillId="3" borderId="122" xfId="0" applyNumberFormat="1" applyFont="1" applyFill="1" applyBorder="1" applyAlignment="1">
      <alignment vertical="center"/>
    </xf>
    <xf numFmtId="178" fontId="44" fillId="3" borderId="123" xfId="0" applyNumberFormat="1" applyFont="1" applyFill="1" applyBorder="1" applyAlignment="1">
      <alignment vertical="center"/>
    </xf>
    <xf numFmtId="0" fontId="44" fillId="0" borderId="152" xfId="0" applyFont="1" applyBorder="1" applyAlignment="1" applyProtection="1">
      <alignment horizontal="left" vertical="center" wrapText="1"/>
      <protection locked="0"/>
    </xf>
    <xf numFmtId="0" fontId="44" fillId="0" borderId="143" xfId="0" applyFont="1" applyBorder="1" applyAlignment="1" applyProtection="1">
      <alignment horizontal="left" vertical="center" wrapText="1"/>
      <protection locked="0"/>
    </xf>
    <xf numFmtId="178" fontId="44" fillId="0" borderId="152" xfId="0" applyNumberFormat="1" applyFont="1" applyFill="1" applyBorder="1" applyAlignment="1" applyProtection="1">
      <alignment vertical="center"/>
      <protection locked="0"/>
    </xf>
    <xf numFmtId="178" fontId="44" fillId="0" borderId="143" xfId="0" applyNumberFormat="1" applyFont="1" applyFill="1" applyBorder="1" applyAlignment="1" applyProtection="1">
      <alignment vertical="center"/>
      <protection locked="0"/>
    </xf>
    <xf numFmtId="178" fontId="44" fillId="3" borderId="134" xfId="0" applyNumberFormat="1" applyFont="1" applyFill="1" applyBorder="1" applyAlignment="1">
      <alignment vertical="center"/>
    </xf>
    <xf numFmtId="178" fontId="44" fillId="3" borderId="135" xfId="0" applyNumberFormat="1" applyFont="1" applyFill="1" applyBorder="1" applyAlignment="1">
      <alignment vertical="center"/>
    </xf>
    <xf numFmtId="0" fontId="44" fillId="0" borderId="2" xfId="0" applyFont="1" applyBorder="1" applyAlignment="1" applyProtection="1">
      <alignment horizontal="left" vertical="center" wrapText="1"/>
      <protection locked="0"/>
    </xf>
    <xf numFmtId="0" fontId="44" fillId="0" borderId="136" xfId="0" applyFont="1" applyBorder="1" applyAlignment="1" applyProtection="1">
      <alignment horizontal="left" vertical="center" wrapText="1"/>
      <protection locked="0"/>
    </xf>
    <xf numFmtId="178" fontId="44" fillId="0" borderId="2" xfId="0" applyNumberFormat="1" applyFont="1" applyFill="1" applyBorder="1" applyAlignment="1" applyProtection="1">
      <alignment vertical="center"/>
      <protection locked="0"/>
    </xf>
    <xf numFmtId="178" fontId="44" fillId="0" borderId="136" xfId="0" applyNumberFormat="1" applyFont="1" applyFill="1" applyBorder="1" applyAlignment="1" applyProtection="1">
      <alignment vertical="center"/>
      <protection locked="0"/>
    </xf>
    <xf numFmtId="0" fontId="44" fillId="0" borderId="134" xfId="0" applyFont="1" applyBorder="1" applyAlignment="1" applyProtection="1">
      <alignment horizontal="left" vertical="center" wrapText="1"/>
      <protection locked="0"/>
    </xf>
    <xf numFmtId="0" fontId="44" fillId="0" borderId="135" xfId="0" applyFont="1" applyBorder="1" applyAlignment="1" applyProtection="1">
      <alignment horizontal="left" vertical="center" wrapText="1"/>
      <protection locked="0"/>
    </xf>
    <xf numFmtId="178" fontId="44" fillId="0" borderId="134" xfId="0" applyNumberFormat="1" applyFont="1" applyFill="1" applyBorder="1" applyAlignment="1" applyProtection="1">
      <alignment vertical="center"/>
      <protection locked="0"/>
    </xf>
    <xf numFmtId="178" fontId="44" fillId="0" borderId="135" xfId="0" applyNumberFormat="1" applyFont="1" applyFill="1" applyBorder="1" applyAlignment="1" applyProtection="1">
      <alignment vertical="center"/>
      <protection locked="0"/>
    </xf>
    <xf numFmtId="0" fontId="44" fillId="2" borderId="44" xfId="0" applyFont="1" applyFill="1" applyBorder="1" applyAlignment="1">
      <alignment horizontal="center" vertical="center" wrapText="1"/>
    </xf>
    <xf numFmtId="0" fontId="44" fillId="2" borderId="63" xfId="0" applyFont="1" applyFill="1" applyBorder="1" applyAlignment="1">
      <alignment horizontal="center" vertical="center" wrapText="1"/>
    </xf>
    <xf numFmtId="0" fontId="44" fillId="2" borderId="64" xfId="0" applyFont="1" applyFill="1" applyBorder="1" applyAlignment="1">
      <alignment horizontal="center" vertical="center" wrapText="1"/>
    </xf>
    <xf numFmtId="178" fontId="44" fillId="0" borderId="56" xfId="0" applyNumberFormat="1" applyFont="1" applyFill="1" applyBorder="1" applyAlignment="1" applyProtection="1">
      <alignment vertical="center"/>
      <protection locked="0"/>
    </xf>
    <xf numFmtId="178" fontId="44" fillId="0" borderId="131" xfId="0" applyNumberFormat="1" applyFont="1" applyFill="1" applyBorder="1" applyAlignment="1" applyProtection="1">
      <alignment vertical="center"/>
      <protection locked="0"/>
    </xf>
    <xf numFmtId="0" fontId="44" fillId="2" borderId="44" xfId="0" applyFont="1" applyFill="1" applyBorder="1" applyAlignment="1">
      <alignment horizontal="distributed" vertical="center" wrapText="1" indent="1"/>
    </xf>
    <xf numFmtId="0" fontId="44" fillId="2" borderId="64" xfId="0" applyFont="1" applyFill="1" applyBorder="1" applyAlignment="1">
      <alignment horizontal="distributed" vertical="center" wrapText="1" indent="1"/>
    </xf>
    <xf numFmtId="0" fontId="44" fillId="0" borderId="89" xfId="0" applyFont="1" applyBorder="1" applyAlignment="1" applyProtection="1">
      <alignment vertical="center" wrapText="1"/>
      <protection locked="0"/>
    </xf>
    <xf numFmtId="0" fontId="44" fillId="0" borderId="129" xfId="0" applyFont="1" applyBorder="1" applyAlignment="1" applyProtection="1">
      <alignment vertical="center" wrapText="1"/>
      <protection locked="0"/>
    </xf>
    <xf numFmtId="0" fontId="44" fillId="0" borderId="130" xfId="0" applyFont="1" applyBorder="1" applyAlignment="1" applyProtection="1">
      <alignment vertical="center" wrapText="1"/>
      <protection locked="0"/>
    </xf>
    <xf numFmtId="0" fontId="44" fillId="2" borderId="91" xfId="0" applyFont="1" applyFill="1" applyBorder="1" applyAlignment="1">
      <alignment horizontal="distributed" vertical="center" wrapText="1" indent="1"/>
    </xf>
    <xf numFmtId="0" fontId="44" fillId="2" borderId="131" xfId="0" applyFont="1" applyFill="1" applyBorder="1" applyAlignment="1">
      <alignment horizontal="distributed" vertical="center" wrapText="1" indent="1"/>
    </xf>
    <xf numFmtId="0" fontId="44" fillId="0" borderId="56" xfId="0" applyFont="1" applyBorder="1" applyAlignment="1" applyProtection="1">
      <alignment vertical="center" wrapText="1"/>
      <protection locked="0"/>
    </xf>
    <xf numFmtId="0" fontId="44" fillId="0" borderId="74" xfId="0" applyFont="1" applyBorder="1" applyAlignment="1" applyProtection="1">
      <alignment vertical="center" wrapText="1"/>
      <protection locked="0"/>
    </xf>
    <xf numFmtId="0" fontId="44" fillId="2" borderId="125" xfId="0" applyFont="1" applyFill="1" applyBorder="1" applyAlignment="1">
      <alignment horizontal="center" vertical="center" wrapText="1"/>
    </xf>
    <xf numFmtId="0" fontId="44" fillId="2" borderId="132" xfId="0" applyFont="1" applyFill="1" applyBorder="1" applyAlignment="1">
      <alignment horizontal="center" vertical="center" wrapText="1"/>
    </xf>
    <xf numFmtId="0" fontId="44" fillId="2" borderId="133" xfId="0" applyFont="1" applyFill="1" applyBorder="1" applyAlignment="1">
      <alignment horizontal="center" vertical="center" wrapText="1"/>
    </xf>
    <xf numFmtId="0" fontId="44" fillId="2" borderId="5" xfId="0" applyFont="1" applyFill="1" applyBorder="1" applyAlignment="1">
      <alignment horizontal="center" vertical="center" wrapText="1"/>
    </xf>
    <xf numFmtId="0" fontId="44" fillId="2" borderId="126" xfId="0" applyFont="1" applyFill="1" applyBorder="1" applyAlignment="1">
      <alignment horizontal="center" vertical="center" wrapText="1"/>
    </xf>
    <xf numFmtId="0" fontId="44" fillId="2" borderId="127" xfId="0" applyFont="1" applyFill="1" applyBorder="1" applyAlignment="1">
      <alignment horizontal="center" vertical="center" wrapText="1"/>
    </xf>
    <xf numFmtId="0" fontId="44" fillId="2" borderId="125" xfId="0" applyFont="1" applyFill="1" applyBorder="1" applyAlignment="1">
      <alignment horizontal="distributed" vertical="center" wrapText="1" indent="1"/>
    </xf>
    <xf numFmtId="0" fontId="44" fillId="2" borderId="123" xfId="0" applyFont="1" applyFill="1" applyBorder="1" applyAlignment="1">
      <alignment horizontal="distributed" vertical="center" wrapText="1" indent="1"/>
    </xf>
    <xf numFmtId="0" fontId="44" fillId="0" borderId="5" xfId="0" applyFont="1" applyBorder="1" applyAlignment="1" applyProtection="1">
      <alignment vertical="center" wrapText="1"/>
      <protection locked="0"/>
    </xf>
    <xf numFmtId="0" fontId="44" fillId="0" borderId="126" xfId="0" applyFont="1" applyBorder="1" applyAlignment="1" applyProtection="1">
      <alignment vertical="center" wrapText="1"/>
      <protection locked="0"/>
    </xf>
    <xf numFmtId="0" fontId="44" fillId="0" borderId="6" xfId="0" applyFont="1" applyBorder="1" applyAlignment="1" applyProtection="1">
      <alignment vertical="center" wrapText="1"/>
      <protection locked="0"/>
    </xf>
    <xf numFmtId="0" fontId="44" fillId="2" borderId="92" xfId="0" applyFont="1" applyFill="1" applyBorder="1" applyAlignment="1">
      <alignment horizontal="center" vertical="center" wrapText="1"/>
    </xf>
    <xf numFmtId="0" fontId="44" fillId="2" borderId="120" xfId="0" applyFont="1" applyFill="1" applyBorder="1" applyAlignment="1">
      <alignment horizontal="center" vertical="center" wrapText="1"/>
    </xf>
    <xf numFmtId="0" fontId="44" fillId="2" borderId="71" xfId="0" applyFont="1" applyFill="1" applyBorder="1" applyAlignment="1">
      <alignment horizontal="center" vertical="center" wrapText="1"/>
    </xf>
    <xf numFmtId="0" fontId="44" fillId="2" borderId="105" xfId="0" applyFont="1" applyFill="1" applyBorder="1" applyAlignment="1">
      <alignment horizontal="center" vertical="center" wrapText="1"/>
    </xf>
    <xf numFmtId="0" fontId="44" fillId="2" borderId="128" xfId="0" applyFont="1" applyFill="1" applyBorder="1" applyAlignment="1">
      <alignment horizontal="center" vertical="center" wrapText="1"/>
    </xf>
    <xf numFmtId="0" fontId="44" fillId="2" borderId="117" xfId="0" applyFont="1" applyFill="1" applyBorder="1" applyAlignment="1">
      <alignment horizontal="center" vertical="center" wrapText="1"/>
    </xf>
    <xf numFmtId="0" fontId="44" fillId="0" borderId="0" xfId="0" applyFont="1" applyBorder="1" applyAlignment="1" applyProtection="1">
      <alignment vertical="center" wrapText="1"/>
      <protection locked="0"/>
    </xf>
    <xf numFmtId="0" fontId="44" fillId="0" borderId="105" xfId="0" applyFont="1" applyBorder="1" applyAlignment="1" applyProtection="1">
      <alignment vertical="center" wrapText="1"/>
      <protection locked="0"/>
    </xf>
    <xf numFmtId="0" fontId="0" fillId="0" borderId="0" xfId="0" applyFont="1" applyBorder="1" applyAlignment="1" applyProtection="1">
      <alignment vertical="center" wrapText="1"/>
      <protection locked="0"/>
    </xf>
    <xf numFmtId="0" fontId="0" fillId="0" borderId="105" xfId="0" applyFont="1" applyBorder="1" applyAlignment="1" applyProtection="1">
      <alignment vertical="center" wrapText="1"/>
      <protection locked="0"/>
    </xf>
    <xf numFmtId="0" fontId="0" fillId="0" borderId="97" xfId="0" applyFont="1" applyBorder="1" applyAlignment="1" applyProtection="1">
      <alignment vertical="center" wrapText="1"/>
      <protection locked="0"/>
    </xf>
    <xf numFmtId="0" fontId="0" fillId="0" borderId="117" xfId="0" applyFont="1" applyBorder="1" applyAlignment="1" applyProtection="1">
      <alignment vertical="center" wrapText="1"/>
      <protection locked="0"/>
    </xf>
    <xf numFmtId="0" fontId="44" fillId="2" borderId="114" xfId="0" applyFont="1" applyFill="1" applyBorder="1" applyAlignment="1">
      <alignment horizontal="distributed" vertical="center" wrapText="1" indent="1"/>
    </xf>
    <xf numFmtId="0" fontId="44" fillId="2" borderId="105" xfId="0" applyFont="1" applyFill="1" applyBorder="1" applyAlignment="1">
      <alignment horizontal="distributed" vertical="center" wrapText="1" indent="1"/>
    </xf>
    <xf numFmtId="0" fontId="44" fillId="2" borderId="116" xfId="0" applyFont="1" applyFill="1" applyBorder="1" applyAlignment="1">
      <alignment horizontal="distributed" vertical="center" wrapText="1" indent="1"/>
    </xf>
    <xf numFmtId="0" fontId="44" fillId="2" borderId="117" xfId="0" applyFont="1" applyFill="1" applyBorder="1" applyAlignment="1">
      <alignment horizontal="distributed" vertical="center" wrapText="1" indent="1"/>
    </xf>
    <xf numFmtId="182" fontId="44" fillId="0" borderId="0" xfId="0" applyNumberFormat="1" applyFont="1" applyBorder="1" applyAlignment="1" applyProtection="1">
      <alignment horizontal="center" vertical="center" wrapText="1"/>
      <protection locked="0"/>
    </xf>
    <xf numFmtId="182" fontId="44" fillId="0" borderId="22" xfId="0" applyNumberFormat="1" applyFont="1" applyBorder="1" applyAlignment="1" applyProtection="1">
      <alignment horizontal="center" vertical="center" wrapText="1"/>
      <protection locked="0"/>
    </xf>
    <xf numFmtId="0" fontId="44" fillId="2" borderId="0" xfId="0" applyFont="1" applyFill="1" applyBorder="1" applyAlignment="1">
      <alignment horizontal="center" vertical="center" wrapText="1"/>
    </xf>
    <xf numFmtId="0" fontId="44" fillId="2" borderId="22" xfId="0" applyFont="1" applyFill="1" applyBorder="1" applyAlignment="1">
      <alignment horizontal="center" vertical="center" wrapText="1"/>
    </xf>
    <xf numFmtId="182" fontId="44" fillId="0" borderId="97" xfId="0" applyNumberFormat="1" applyFont="1" applyBorder="1" applyAlignment="1" applyProtection="1">
      <alignment horizontal="center" vertical="center" wrapText="1"/>
      <protection locked="0"/>
    </xf>
    <xf numFmtId="182" fontId="44" fillId="0" borderId="73" xfId="0" applyNumberFormat="1" applyFont="1" applyBorder="1" applyAlignment="1" applyProtection="1">
      <alignment horizontal="center" vertical="center" wrapText="1"/>
      <protection locked="0"/>
    </xf>
  </cellXfs>
  <cellStyles count="18">
    <cellStyle name="パーセント" xfId="16" builtinId="5"/>
    <cellStyle name="パーセント 2" xfId="3"/>
    <cellStyle name="パーセント 3" xfId="4"/>
    <cellStyle name="ハイパーリンク" xfId="15" builtinId="8"/>
    <cellStyle name="ハイパーリンク 2" xfId="5"/>
    <cellStyle name="ハイパーリンク 3" xfId="17"/>
    <cellStyle name="桁区切り" xfId="14" builtinId="6"/>
    <cellStyle name="桁区切り 2" xfId="2"/>
    <cellStyle name="桁区切り 2 2" xfId="6"/>
    <cellStyle name="桁区切り 3" xfId="7"/>
    <cellStyle name="桁区切り 3 2" xfId="8"/>
    <cellStyle name="桁区切り 4" xfId="9"/>
    <cellStyle name="標準" xfId="0" builtinId="0"/>
    <cellStyle name="標準 2" xfId="1"/>
    <cellStyle name="標準 3" xfId="10"/>
    <cellStyle name="標準 3 2" xfId="11"/>
    <cellStyle name="標準 4" xfId="12"/>
    <cellStyle name="標準 5" xfId="13"/>
  </cellStyles>
  <dxfs count="352">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0"/>
        <color auto="1"/>
        <name val="ＭＳ Ｐゴシック"/>
        <scheme val="none"/>
      </font>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scheme val="minor"/>
      </font>
      <numFmt numFmtId="187"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auto="1"/>
        <name val="ＭＳ Ｐゴシック"/>
        <scheme val="none"/>
      </font>
      <numFmt numFmtId="187"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border diagonalUp="0" diagonalDown="0" outline="0">
        <left/>
        <right/>
        <top style="thin">
          <color indexed="64"/>
        </top>
        <bottom/>
      </border>
    </dxf>
    <dxf>
      <font>
        <strike val="0"/>
        <outline val="0"/>
        <shadow val="0"/>
        <u val="none"/>
        <vertAlign val="baseline"/>
        <color auto="1"/>
        <name val="ＭＳ Ｐゴシック"/>
        <scheme val="none"/>
      </font>
      <border outline="0">
        <right style="thin">
          <color indexed="64"/>
        </right>
      </border>
    </dxf>
    <dxf>
      <border diagonalUp="0" diagonalDown="0" outline="0">
        <left style="thin">
          <color theme="0" tint="-0.34998626667073579"/>
        </left>
        <right style="thin">
          <color theme="0" tint="-0.34998626667073579"/>
        </right>
        <top style="thin">
          <color indexed="64"/>
        </top>
        <bottom/>
      </border>
    </dxf>
    <dxf>
      <font>
        <strike val="0"/>
        <outline val="0"/>
        <shadow val="0"/>
        <u val="none"/>
        <vertAlign val="baseline"/>
        <color auto="1"/>
        <name val="ＭＳ Ｐゴシック"/>
        <scheme val="none"/>
      </font>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auto="1"/>
        <name val="ＭＳ Ｐゴシック"/>
        <scheme val="none"/>
      </font>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top style="thin">
          <color indexed="64"/>
        </top>
        <bottom style="thin">
          <color indexed="64"/>
        </bottom>
      </border>
    </dxf>
    <dxf>
      <font>
        <strike val="0"/>
        <outline val="0"/>
        <shadow val="0"/>
        <u val="none"/>
        <vertAlign val="baseline"/>
        <color auto="1"/>
        <name val="ＭＳ Ｐゴシック"/>
        <scheme val="none"/>
      </font>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201" formatCode="&quot;イ&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200" formatCode="&quot;展&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9" formatCode="&quot;広&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indexed="64"/>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left style="thin">
          <color theme="0" tint="-0.14996795556505021"/>
        </left>
        <right style="thin">
          <color auto="1"/>
        </right>
        <top style="thin">
          <color indexed="64"/>
        </top>
        <bottom style="thin">
          <color indexed="64"/>
        </bottom>
      </border>
      <protection locked="0"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8" formatCode="&quot;人&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0"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7" formatCode="&quot;産&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protection locked="0"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6" formatCode="&quot;賃&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indexed="64"/>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0"/>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left style="thin">
          <color theme="0" tint="-0.14996795556505021"/>
        </left>
        <right style="thin">
          <color auto="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5" formatCode="&quot;専&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left style="thin">
          <color indexed="64"/>
        </left>
        <right style="thin">
          <color indexed="64"/>
        </right>
        <top style="thin">
          <color indexed="64"/>
        </top>
        <bottom style="thin">
          <color indexed="64"/>
        </bottom>
        <diagonal style="thin">
          <color indexed="64"/>
        </diagonal>
      </border>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protection locked="0" hidden="0"/>
    </dxf>
    <dxf>
      <font>
        <strike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indexed="64"/>
        </left>
        <right/>
        <top/>
        <bottom/>
      </border>
      <protection locked="0" hidden="0"/>
    </dxf>
    <dxf>
      <font>
        <strike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left style="thin">
          <color theme="0" tint="-0.14996795556505021"/>
        </left>
        <right style="thin">
          <color auto="1"/>
        </right>
        <top style="thin">
          <color indexed="64"/>
        </top>
        <bottom style="thin">
          <color indexed="64"/>
        </bottom>
      </border>
      <protection locked="0" hidden="0"/>
    </dxf>
    <dxf>
      <font>
        <strike val="0"/>
        <outline val="0"/>
        <shadow val="0"/>
        <u val="none"/>
        <vertAlign val="baseline"/>
        <sz val="12"/>
        <color auto="1"/>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top style="thin">
          <color indexed="64"/>
        </top>
        <bottom style="thin">
          <color indexed="64"/>
        </bottom>
      </border>
      <protection locked="0" hidden="0"/>
    </dxf>
    <dxf>
      <font>
        <strike val="0"/>
        <outline val="0"/>
        <shadow val="0"/>
        <u val="none"/>
        <vertAlign val="baseline"/>
        <color auto="1"/>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strike val="0"/>
        <outline val="0"/>
        <shadow val="0"/>
        <u val="none"/>
        <vertAlign val="baseline"/>
        <color auto="1"/>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0" hidden="0"/>
    </dxf>
    <dxf>
      <font>
        <strike val="0"/>
        <outline val="0"/>
        <shadow val="0"/>
        <u val="none"/>
        <vertAlign val="baseline"/>
        <sz val="12"/>
        <color theme="1"/>
        <name val="ＭＳ ゴシック"/>
        <scheme val="none"/>
      </font>
      <numFmt numFmtId="194" formatCode="&quot;委&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left/>
        <right style="thin">
          <color theme="0"/>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left style="thin">
          <color indexed="64"/>
        </left>
        <right style="thin">
          <color indexed="64"/>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left style="thin">
          <color theme="0" tint="-0.14996795556505021"/>
        </left>
        <right/>
        <top/>
        <bottom/>
      </border>
      <protection locked="0" hidden="0"/>
    </dxf>
    <dxf>
      <font>
        <b val="0"/>
        <i val="0"/>
        <strike val="0"/>
        <condense val="0"/>
        <extend val="0"/>
        <outline val="0"/>
        <shadow val="0"/>
        <u val="none"/>
        <vertAlign val="baseline"/>
        <sz val="12"/>
        <color auto="1"/>
        <name val="ＭＳ ゴシック"/>
        <scheme val="none"/>
      </font>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righ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1" formatCode="&quot;機&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ill>
        <patternFill>
          <bgColor rgb="FFFF0000"/>
        </patternFill>
      </fill>
    </dxf>
    <dxf>
      <fill>
        <patternFill patternType="none">
          <bgColor auto="1"/>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0" formatCode="&quot;原&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rgb="FFFF0000"/>
        </patternFill>
      </fill>
    </dxf>
    <dxf>
      <font>
        <color theme="0"/>
      </font>
      <fill>
        <patternFill>
          <bgColor rgb="FFFF0000"/>
        </patternFill>
      </fill>
    </dxf>
    <dxf>
      <font>
        <color theme="0"/>
      </font>
      <fill>
        <patternFill>
          <bgColor rgb="FFFF0000"/>
        </patternFill>
      </fill>
    </dxf>
    <dxf>
      <font>
        <b val="0"/>
        <i val="0"/>
        <strike val="0"/>
        <condense val="0"/>
        <extend val="0"/>
        <outline val="0"/>
        <shadow val="0"/>
        <u val="none"/>
        <vertAlign val="baseline"/>
        <sz val="9"/>
        <color theme="1"/>
        <name val="ＭＳ Ｐゴシック"/>
        <scheme val="minor"/>
      </font>
      <fill>
        <patternFill patternType="none">
          <fgColor indexed="64"/>
          <bgColor indexed="65"/>
        </patternFill>
      </fill>
      <alignment horizontal="center" vertical="center" textRotation="0" wrapText="0" indent="0" justifyLastLine="0" shrinkToFit="0" readingOrder="0"/>
    </dxf>
    <dxf>
      <font>
        <b val="0"/>
        <strike val="0"/>
        <outline val="0"/>
        <shadow val="0"/>
        <u val="none"/>
        <vertAlign val="baseline"/>
        <sz val="10"/>
        <color theme="1"/>
        <name val="ＭＳ 明朝"/>
        <scheme val="none"/>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style="hair">
          <color indexed="64"/>
        </bottom>
      </border>
      <protection locked="0" hidden="0"/>
    </dxf>
    <dxf>
      <font>
        <b val="0"/>
        <i val="0"/>
        <strike val="0"/>
        <condense val="0"/>
        <extend val="0"/>
        <outline val="0"/>
        <shadow val="0"/>
        <u val="none"/>
        <vertAlign val="baseline"/>
        <sz val="9"/>
        <color theme="1"/>
        <name val="ＭＳ Ｐゴシック"/>
        <scheme val="minor"/>
      </font>
      <fill>
        <patternFill patternType="none">
          <fgColor indexed="64"/>
          <bgColor indexed="65"/>
        </patternFill>
      </fill>
      <alignment horizontal="center" vertical="center" textRotation="0" wrapText="0" indent="0" justifyLastLine="0" shrinkToFit="0" readingOrder="0"/>
    </dxf>
    <dxf>
      <font>
        <b val="0"/>
        <strike val="0"/>
        <outline val="0"/>
        <shadow val="0"/>
        <u val="none"/>
        <vertAlign val="baseline"/>
        <sz val="10"/>
        <color theme="1"/>
        <name val="ＭＳ 明朝"/>
        <scheme val="none"/>
      </font>
      <fill>
        <patternFill patternType="none">
          <fgColor indexed="64"/>
          <bgColor indexed="65"/>
        </patternFill>
      </fill>
      <alignment horizontal="center" vertical="center" textRotation="0" wrapText="0" indent="0" justifyLastLine="0" shrinkToFit="0" readingOrder="0"/>
      <border diagonalUp="0" diagonalDown="0" outline="0">
        <left style="hair">
          <color indexed="64"/>
        </left>
        <right style="hair">
          <color indexed="64"/>
        </right>
        <top/>
        <bottom style="hair">
          <color indexed="64"/>
        </bottom>
      </border>
      <protection locked="0" hidden="0"/>
    </dxf>
    <dxf>
      <font>
        <b val="0"/>
        <i val="0"/>
        <strike val="0"/>
        <condense val="0"/>
        <extend val="0"/>
        <outline val="0"/>
        <shadow val="0"/>
        <u val="none"/>
        <vertAlign val="baseline"/>
        <sz val="9"/>
        <color theme="1"/>
        <name val="ＭＳ Ｐゴシック"/>
        <scheme val="minor"/>
      </font>
      <numFmt numFmtId="0" formatCode="General"/>
      <fill>
        <patternFill patternType="none">
          <fgColor indexed="64"/>
          <bgColor indexed="65"/>
        </patternFill>
      </fill>
    </dxf>
    <dxf>
      <font>
        <b val="0"/>
        <strike val="0"/>
        <outline val="0"/>
        <shadow val="0"/>
        <u val="none"/>
        <vertAlign val="baseline"/>
        <sz val="10"/>
        <color theme="1"/>
        <name val="ＭＳ 明朝"/>
        <scheme val="none"/>
      </font>
      <fill>
        <patternFill patternType="none">
          <fgColor indexed="64"/>
          <bgColor indexed="65"/>
        </patternFill>
      </fill>
      <border diagonalUp="0" diagonalDown="0" outline="0">
        <left style="hair">
          <color indexed="64"/>
        </left>
        <right style="hair">
          <color indexed="64"/>
        </right>
        <top/>
        <bottom style="hair">
          <color indexed="64"/>
        </bottom>
      </border>
      <protection locked="0" hidden="0"/>
    </dxf>
    <dxf>
      <font>
        <b val="0"/>
        <i val="0"/>
        <strike val="0"/>
        <condense val="0"/>
        <extend val="0"/>
        <outline val="0"/>
        <shadow val="0"/>
        <u val="none"/>
        <vertAlign val="baseline"/>
        <sz val="9"/>
        <color theme="1"/>
        <name val="ＭＳ Ｐゴシック"/>
        <scheme val="minor"/>
      </font>
      <fill>
        <patternFill patternType="none">
          <fgColor indexed="64"/>
          <bgColor indexed="65"/>
        </patternFill>
      </fill>
      <alignment horizontal="left" vertical="center" textRotation="0" wrapText="1" indent="0" justifyLastLine="0" shrinkToFit="0" readingOrder="0"/>
    </dxf>
    <dxf>
      <font>
        <b val="0"/>
        <strike val="0"/>
        <outline val="0"/>
        <shadow val="0"/>
        <u val="none"/>
        <vertAlign val="baseline"/>
        <sz val="10"/>
        <color theme="1"/>
        <name val="ＭＳ 明朝"/>
        <scheme val="none"/>
      </font>
      <fill>
        <patternFill patternType="none">
          <fgColor indexed="64"/>
          <bgColor indexed="65"/>
        </patternFill>
      </fill>
      <alignment horizontal="left" vertical="center" textRotation="0" wrapText="1" indent="0" justifyLastLine="0" shrinkToFit="0" readingOrder="0"/>
      <border diagonalUp="0" diagonalDown="0" outline="0">
        <left style="hair">
          <color indexed="64"/>
        </left>
        <right style="hair">
          <color indexed="64"/>
        </right>
        <top/>
        <bottom style="hair">
          <color indexed="64"/>
        </bottom>
      </border>
      <protection locked="0" hidden="0"/>
    </dxf>
    <dxf>
      <font>
        <b val="0"/>
        <i val="0"/>
        <strike val="0"/>
        <condense val="0"/>
        <extend val="0"/>
        <outline val="0"/>
        <shadow val="0"/>
        <u val="none"/>
        <vertAlign val="baseline"/>
        <sz val="9"/>
        <color theme="1"/>
        <name val="ＭＳ Ｐゴシック"/>
        <scheme val="minor"/>
      </font>
      <fill>
        <patternFill patternType="none">
          <fgColor indexed="64"/>
          <bgColor indexed="65"/>
        </patternFill>
      </fill>
      <alignment horizontal="left" vertical="center" textRotation="0" wrapText="1" indent="0" justifyLastLine="0" shrinkToFit="0" readingOrder="0"/>
    </dxf>
    <dxf>
      <font>
        <b val="0"/>
        <strike val="0"/>
        <outline val="0"/>
        <shadow val="0"/>
        <u val="none"/>
        <vertAlign val="baseline"/>
        <sz val="10"/>
        <color theme="1"/>
        <name val="ＭＳ 明朝"/>
        <scheme val="none"/>
      </font>
      <fill>
        <patternFill patternType="none">
          <fgColor indexed="64"/>
          <bgColor indexed="65"/>
        </patternFill>
      </fill>
      <alignment horizontal="left" vertical="center" textRotation="0" wrapText="1" indent="0" justifyLastLine="0" shrinkToFit="0" readingOrder="0"/>
      <border diagonalUp="0" diagonalDown="0" outline="0">
        <left style="hair">
          <color indexed="64"/>
        </left>
        <right style="hair">
          <color indexed="64"/>
        </right>
        <top/>
        <bottom style="hair">
          <color indexed="64"/>
        </bottom>
      </border>
      <protection locked="0" hidden="0"/>
    </dxf>
    <dxf>
      <font>
        <b val="0"/>
        <i val="0"/>
        <strike val="0"/>
        <condense val="0"/>
        <extend val="0"/>
        <outline val="0"/>
        <shadow val="0"/>
        <u val="none"/>
        <vertAlign val="baseline"/>
        <sz val="9"/>
        <color theme="1"/>
        <name val="ＭＳ Ｐゴシック"/>
        <scheme val="minor"/>
      </font>
      <fill>
        <patternFill patternType="none">
          <fgColor indexed="64"/>
          <bgColor indexed="65"/>
        </patternFill>
      </fill>
      <alignment horizontal="left" vertical="center" textRotation="0" wrapText="1" indent="0" justifyLastLine="0" shrinkToFit="0" readingOrder="0"/>
    </dxf>
    <dxf>
      <font>
        <b val="0"/>
        <strike val="0"/>
        <outline val="0"/>
        <shadow val="0"/>
        <u val="none"/>
        <vertAlign val="baseline"/>
        <sz val="10"/>
        <color theme="1"/>
        <name val="ＭＳ 明朝"/>
        <scheme val="none"/>
      </font>
      <fill>
        <patternFill patternType="none">
          <fgColor indexed="64"/>
          <bgColor indexed="65"/>
        </patternFill>
      </fill>
      <alignment horizontal="left" vertical="center" textRotation="0" wrapText="1" indent="0" justifyLastLine="0" shrinkToFit="0" readingOrder="0"/>
      <border diagonalUp="0" diagonalDown="0" outline="0">
        <left style="hair">
          <color indexed="64"/>
        </left>
        <right style="hair">
          <color indexed="64"/>
        </right>
        <top/>
        <bottom style="hair">
          <color indexed="64"/>
        </bottom>
      </border>
      <protection locked="0" hidden="0"/>
    </dxf>
    <dxf>
      <font>
        <b val="0"/>
        <i val="0"/>
        <strike val="0"/>
        <condense val="0"/>
        <extend val="0"/>
        <outline val="0"/>
        <shadow val="0"/>
        <u val="none"/>
        <vertAlign val="baseline"/>
        <sz val="9"/>
        <color theme="1"/>
        <name val="ＭＳ Ｐゴシック"/>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border>
      <protection locked="0" hidden="0"/>
    </dxf>
    <dxf>
      <font>
        <b val="0"/>
        <strike val="0"/>
        <outline val="0"/>
        <shadow val="0"/>
        <u val="none"/>
        <vertAlign val="baseline"/>
        <sz val="10"/>
        <color theme="1"/>
        <name val="ＭＳ 明朝"/>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hair">
          <color indexed="64"/>
        </right>
        <top/>
        <bottom style="hair">
          <color indexed="64"/>
        </bottom>
      </border>
      <protection locked="0" hidden="0"/>
    </dxf>
    <dxf>
      <font>
        <strike val="0"/>
        <outline val="0"/>
        <shadow val="0"/>
        <u val="none"/>
        <vertAlign val="baseline"/>
        <sz val="10"/>
        <name val="ＭＳ 明朝"/>
        <scheme val="none"/>
      </font>
    </dxf>
    <dxf>
      <font>
        <b val="0"/>
        <strike val="0"/>
        <outline val="0"/>
        <shadow val="0"/>
        <u val="none"/>
        <vertAlign val="baseline"/>
        <sz val="10"/>
        <color theme="1"/>
        <name val="ＭＳ 明朝"/>
        <scheme val="none"/>
      </font>
      <protection locked="0" hidden="0"/>
    </dxf>
    <dxf>
      <border>
        <bottom style="thin">
          <color indexed="64"/>
        </bottom>
      </border>
    </dxf>
    <dxf>
      <font>
        <strike val="0"/>
        <outline val="0"/>
        <shadow val="0"/>
        <u val="none"/>
        <vertAlign val="baseline"/>
        <sz val="10"/>
        <name val="ＭＳ 明朝"/>
        <scheme val="none"/>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color rgb="FFFF0000"/>
      </font>
    </dxf>
    <dxf>
      <font>
        <color rgb="FFFF0000"/>
      </font>
      <fill>
        <patternFill>
          <bgColor rgb="FFFF0000"/>
        </patternFill>
      </fill>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13" defaultTableStyle="TableStyleMedium2" defaultPivotStyle="PivotStyleLight16">
    <tableStyle name="テーブル スタイル 4" pivot="0" count="8">
      <tableStyleElement type="wholeTable" dxfId="351"/>
      <tableStyleElement type="headerRow" dxfId="350"/>
      <tableStyleElement type="totalRow" dxfId="349"/>
      <tableStyleElement type="firstColumn" dxfId="348"/>
      <tableStyleElement type="lastColumn" dxfId="347"/>
      <tableStyleElement type="firstRowStripe" dxfId="346"/>
      <tableStyleElement type="lastHeaderCell" dxfId="345"/>
      <tableStyleElement type="lastTotalCell" dxfId="344"/>
    </tableStyle>
    <tableStyle name="テーブル スタイル 8" pivot="0" count="6">
      <tableStyleElement type="wholeTable" dxfId="343"/>
      <tableStyleElement type="headerRow" dxfId="342"/>
      <tableStyleElement type="totalRow" dxfId="341"/>
      <tableStyleElement type="firstColumn" dxfId="340"/>
      <tableStyleElement type="lastColumn" dxfId="339"/>
      <tableStyleElement type="firstRowStripe" dxfId="338"/>
    </tableStyle>
    <tableStyle name="テーブル スタイル 8 10" pivot="0" count="4">
      <tableStyleElement type="wholeTable" dxfId="337"/>
      <tableStyleElement type="headerRow" dxfId="336"/>
      <tableStyleElement type="totalRow" dxfId="335"/>
      <tableStyleElement type="firstColumn" dxfId="334"/>
    </tableStyle>
    <tableStyle name="テーブル スタイル 8 11" pivot="0" count="4">
      <tableStyleElement type="wholeTable" dxfId="333"/>
      <tableStyleElement type="headerRow" dxfId="332"/>
      <tableStyleElement type="totalRow" dxfId="331"/>
      <tableStyleElement type="firstColumn" dxfId="330"/>
    </tableStyle>
    <tableStyle name="テーブル スタイル 8 12" pivot="0" count="4">
      <tableStyleElement type="wholeTable" dxfId="329"/>
      <tableStyleElement type="headerRow" dxfId="328"/>
      <tableStyleElement type="totalRow" dxfId="327"/>
      <tableStyleElement type="firstColumn" dxfId="326"/>
    </tableStyle>
    <tableStyle name="テーブル スタイル 8 2" pivot="0" count="4">
      <tableStyleElement type="wholeTable" dxfId="325"/>
      <tableStyleElement type="headerRow" dxfId="324"/>
      <tableStyleElement type="totalRow" dxfId="323"/>
      <tableStyleElement type="firstColumn" dxfId="322"/>
    </tableStyle>
    <tableStyle name="テーブル スタイル 8 3" pivot="0" count="4">
      <tableStyleElement type="wholeTable" dxfId="321"/>
      <tableStyleElement type="headerRow" dxfId="320"/>
      <tableStyleElement type="totalRow" dxfId="319"/>
      <tableStyleElement type="firstColumn" dxfId="318"/>
    </tableStyle>
    <tableStyle name="テーブル スタイル 8 4" pivot="0" count="4">
      <tableStyleElement type="wholeTable" dxfId="317"/>
      <tableStyleElement type="headerRow" dxfId="316"/>
      <tableStyleElement type="totalRow" dxfId="315"/>
      <tableStyleElement type="firstColumn" dxfId="314"/>
    </tableStyle>
    <tableStyle name="テーブル スタイル 8 5" pivot="0" count="4">
      <tableStyleElement type="wholeTable" dxfId="313"/>
      <tableStyleElement type="headerRow" dxfId="312"/>
      <tableStyleElement type="totalRow" dxfId="311"/>
      <tableStyleElement type="firstColumn" dxfId="310"/>
    </tableStyle>
    <tableStyle name="テーブル スタイル 8 6" pivot="0" count="4">
      <tableStyleElement type="wholeTable" dxfId="309"/>
      <tableStyleElement type="headerRow" dxfId="308"/>
      <tableStyleElement type="totalRow" dxfId="307"/>
      <tableStyleElement type="firstColumn" dxfId="306"/>
    </tableStyle>
    <tableStyle name="テーブル スタイル 8 7" pivot="0" count="4">
      <tableStyleElement type="wholeTable" dxfId="305"/>
      <tableStyleElement type="headerRow" dxfId="304"/>
      <tableStyleElement type="totalRow" dxfId="303"/>
      <tableStyleElement type="firstColumn" dxfId="302"/>
    </tableStyle>
    <tableStyle name="テーブル スタイル 8 8" pivot="0" count="4">
      <tableStyleElement type="wholeTable" dxfId="301"/>
      <tableStyleElement type="headerRow" dxfId="300"/>
      <tableStyleElement type="totalRow" dxfId="299"/>
      <tableStyleElement type="firstColumn" dxfId="298"/>
    </tableStyle>
    <tableStyle name="テーブル スタイル 8 9" pivot="0" count="4">
      <tableStyleElement type="wholeTable" dxfId="297"/>
      <tableStyleElement type="headerRow" dxfId="296"/>
      <tableStyleElement type="totalRow" dxfId="295"/>
      <tableStyleElement type="firstColumn" dxfId="294"/>
    </tableStyle>
  </tableStyles>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trlProps/ctrlProp1.xml><?xml version="1.0" encoding="utf-8"?>
<formControlPr xmlns="http://schemas.microsoft.com/office/spreadsheetml/2009/9/main" objectType="CheckBox" fmlaLink="$Q$17" lockText="1" noThreeD="1"/>
</file>

<file path=xl/ctrlProps/ctrlProp10.xml><?xml version="1.0" encoding="utf-8"?>
<formControlPr xmlns="http://schemas.microsoft.com/office/spreadsheetml/2009/9/main" objectType="CheckBox" fmlaLink="$S$20" lockText="1" noThreeD="1"/>
</file>

<file path=xl/ctrlProps/ctrlProp11.xml><?xml version="1.0" encoding="utf-8"?>
<formControlPr xmlns="http://schemas.microsoft.com/office/spreadsheetml/2009/9/main" objectType="CheckBox" checked="Checked" fmlaLink="$Q$12" lockText="1" noThreeD="1"/>
</file>

<file path=xl/ctrlProps/ctrlProp12.xml><?xml version="1.0" encoding="utf-8"?>
<formControlPr xmlns="http://schemas.microsoft.com/office/spreadsheetml/2009/9/main" objectType="CheckBox" fmlaLink="$Q$13" lockText="1" noThreeD="1"/>
</file>

<file path=xl/ctrlProps/ctrlProp13.xml><?xml version="1.0" encoding="utf-8"?>
<formControlPr xmlns="http://schemas.microsoft.com/office/spreadsheetml/2009/9/main" objectType="CheckBox" fmlaLink="$Q$14" lockText="1" noThreeD="1"/>
</file>

<file path=xl/ctrlProps/ctrlProp14.xml><?xml version="1.0" encoding="utf-8"?>
<formControlPr xmlns="http://schemas.microsoft.com/office/spreadsheetml/2009/9/main" objectType="CheckBox" fmlaLink="$Q$15" lockText="1" noThreeD="1"/>
</file>

<file path=xl/ctrlProps/ctrlProp2.xml><?xml version="1.0" encoding="utf-8"?>
<formControlPr xmlns="http://schemas.microsoft.com/office/spreadsheetml/2009/9/main" objectType="CheckBox" fmlaLink="$Q$18" lockText="1" noThreeD="1"/>
</file>

<file path=xl/ctrlProps/ctrlProp3.xml><?xml version="1.0" encoding="utf-8"?>
<formControlPr xmlns="http://schemas.microsoft.com/office/spreadsheetml/2009/9/main" objectType="CheckBox" fmlaLink="$R$17" lockText="1" noThreeD="1"/>
</file>

<file path=xl/ctrlProps/ctrlProp4.xml><?xml version="1.0" encoding="utf-8"?>
<formControlPr xmlns="http://schemas.microsoft.com/office/spreadsheetml/2009/9/main" objectType="CheckBox" fmlaLink="$R$18" lockText="1" noThreeD="1"/>
</file>

<file path=xl/ctrlProps/ctrlProp5.xml><?xml version="1.0" encoding="utf-8"?>
<formControlPr xmlns="http://schemas.microsoft.com/office/spreadsheetml/2009/9/main" objectType="CheckBox" fmlaLink="$S$17" lockText="1" noThreeD="1"/>
</file>

<file path=xl/ctrlProps/ctrlProp6.xml><?xml version="1.0" encoding="utf-8"?>
<formControlPr xmlns="http://schemas.microsoft.com/office/spreadsheetml/2009/9/main" objectType="CheckBox" fmlaLink="$S$18" lockText="1" noThreeD="1"/>
</file>

<file path=xl/ctrlProps/ctrlProp7.xml><?xml version="1.0" encoding="utf-8"?>
<formControlPr xmlns="http://schemas.microsoft.com/office/spreadsheetml/2009/9/main" objectType="CheckBox" fmlaLink="$T$17" lockText="1" noThreeD="1"/>
</file>

<file path=xl/ctrlProps/ctrlProp8.xml><?xml version="1.0" encoding="utf-8"?>
<formControlPr xmlns="http://schemas.microsoft.com/office/spreadsheetml/2009/9/main" objectType="CheckBox" fmlaLink="$Q$20" lockText="1" noThreeD="1"/>
</file>

<file path=xl/ctrlProps/ctrlProp9.xml><?xml version="1.0" encoding="utf-8"?>
<formControlPr xmlns="http://schemas.microsoft.com/office/spreadsheetml/2009/9/main" objectType="CheckBox" fmlaLink="$R$2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657225</xdr:colOff>
          <xdr:row>16</xdr:row>
          <xdr:rowOff>0</xdr:rowOff>
        </xdr:from>
        <xdr:to>
          <xdr:col>5</xdr:col>
          <xdr:colOff>104775</xdr:colOff>
          <xdr:row>18</xdr:row>
          <xdr:rowOff>0</xdr:rowOff>
        </xdr:to>
        <xdr:grpSp>
          <xdr:nvGrpSpPr>
            <xdr:cNvPr id="2" name="Group 52">
              <a:extLst>
                <a:ext uri="{FF2B5EF4-FFF2-40B4-BE49-F238E27FC236}">
                  <a16:creationId xmlns:a16="http://schemas.microsoft.com/office/drawing/2014/main" id="{00000000-0008-0000-0100-000002000000}"/>
                </a:ext>
              </a:extLst>
            </xdr:cNvPr>
            <xdr:cNvGrpSpPr>
              <a:grpSpLocks/>
            </xdr:cNvGrpSpPr>
          </xdr:nvGrpSpPr>
          <xdr:grpSpPr bwMode="auto">
            <a:xfrm>
              <a:off x="2318808" y="4328583"/>
              <a:ext cx="262467" cy="486834"/>
              <a:chOff x="273845" y="2619375"/>
              <a:chExt cx="321468" cy="523877"/>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0</xdr:colOff>
          <xdr:row>17</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657225</xdr:colOff>
          <xdr:row>17</xdr:row>
          <xdr:rowOff>0</xdr:rowOff>
        </xdr:from>
        <xdr:to>
          <xdr:col>5</xdr:col>
          <xdr:colOff>104775</xdr:colOff>
          <xdr:row>19</xdr:row>
          <xdr:rowOff>0</xdr:rowOff>
        </xdr:to>
        <xdr:grpSp>
          <xdr:nvGrpSpPr>
            <xdr:cNvPr id="6" name="Group 52">
              <a:extLst>
                <a:ext uri="{FF2B5EF4-FFF2-40B4-BE49-F238E27FC236}">
                  <a16:creationId xmlns:a16="http://schemas.microsoft.com/office/drawing/2014/main" id="{00000000-0008-0000-0100-000006000000}"/>
                </a:ext>
              </a:extLst>
            </xdr:cNvPr>
            <xdr:cNvGrpSpPr>
              <a:grpSpLocks/>
            </xdr:cNvGrpSpPr>
          </xdr:nvGrpSpPr>
          <xdr:grpSpPr bwMode="auto">
            <a:xfrm>
              <a:off x="2318808" y="4572000"/>
              <a:ext cx="262467" cy="529167"/>
              <a:chOff x="273845" y="2619375"/>
              <a:chExt cx="321468" cy="523877"/>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0</xdr:rowOff>
        </xdr:from>
        <xdr:to>
          <xdr:col>10</xdr:col>
          <xdr:colOff>10886</xdr:colOff>
          <xdr:row>17</xdr:row>
          <xdr:rowOff>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xdr:row>
          <xdr:rowOff>0</xdr:rowOff>
        </xdr:from>
        <xdr:to>
          <xdr:col>10</xdr:col>
          <xdr:colOff>10886</xdr:colOff>
          <xdr:row>18</xdr:row>
          <xdr:rowOff>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xdr:row>
          <xdr:rowOff>0</xdr:rowOff>
        </xdr:from>
        <xdr:to>
          <xdr:col>13</xdr:col>
          <xdr:colOff>0</xdr:colOff>
          <xdr:row>17</xdr:row>
          <xdr:rowOff>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0</xdr:colOff>
          <xdr:row>19</xdr:row>
          <xdr:rowOff>239486</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6</xdr:col>
          <xdr:colOff>0</xdr:colOff>
          <xdr:row>19</xdr:row>
          <xdr:rowOff>239486</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0</xdr:rowOff>
        </xdr:from>
        <xdr:to>
          <xdr:col>10</xdr:col>
          <xdr:colOff>10886</xdr:colOff>
          <xdr:row>19</xdr:row>
          <xdr:rowOff>239486</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0</xdr:colOff>
          <xdr:row>13</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14</xdr:row>
          <xdr:rowOff>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275166</xdr:colOff>
      <xdr:row>10</xdr:row>
      <xdr:rowOff>264584</xdr:rowOff>
    </xdr:from>
    <xdr:to>
      <xdr:col>11</xdr:col>
      <xdr:colOff>338666</xdr:colOff>
      <xdr:row>12</xdr:row>
      <xdr:rowOff>31751</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550333" y="3048001"/>
          <a:ext cx="5312833" cy="296333"/>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762000</xdr:colOff>
      <xdr:row>38</xdr:row>
      <xdr:rowOff>0</xdr:rowOff>
    </xdr:from>
    <xdr:to>
      <xdr:col>10</xdr:col>
      <xdr:colOff>702733</xdr:colOff>
      <xdr:row>41</xdr:row>
      <xdr:rowOff>210608</xdr:rowOff>
    </xdr:to>
    <xdr:sp macro="" textlink="">
      <xdr:nvSpPr>
        <xdr:cNvPr id="19" name="四角形吹き出し 18">
          <a:extLst>
            <a:ext uri="{FF2B5EF4-FFF2-40B4-BE49-F238E27FC236}">
              <a16:creationId xmlns:a16="http://schemas.microsoft.com/office/drawing/2014/main" id="{00000000-0008-0000-0100-000013000000}"/>
            </a:ext>
          </a:extLst>
        </xdr:cNvPr>
        <xdr:cNvSpPr/>
      </xdr:nvSpPr>
      <xdr:spPr>
        <a:xfrm>
          <a:off x="3524250" y="10615083"/>
          <a:ext cx="1559983" cy="739775"/>
        </a:xfrm>
        <a:prstGeom prst="wedgeRectCallout">
          <a:avLst>
            <a:gd name="adj1" fmla="val 42750"/>
            <a:gd name="adj2" fmla="val 7646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登記簿謄本に基づき</a:t>
          </a:r>
        </a:p>
        <a:p>
          <a:pPr algn="l"/>
          <a:r>
            <a:rPr kumimoji="1" lang="ja-JP" altLang="en-US" sz="1100">
              <a:solidFill>
                <a:schemeClr val="tx1"/>
              </a:solidFill>
            </a:rPr>
            <a:t>記載してください</a:t>
          </a:r>
        </a:p>
      </xdr:txBody>
    </xdr:sp>
    <xdr:clientData/>
  </xdr:twoCellAnchor>
  <xdr:twoCellAnchor>
    <xdr:from>
      <xdr:col>13</xdr:col>
      <xdr:colOff>603251</xdr:colOff>
      <xdr:row>43</xdr:row>
      <xdr:rowOff>169333</xdr:rowOff>
    </xdr:from>
    <xdr:to>
      <xdr:col>14</xdr:col>
      <xdr:colOff>419334</xdr:colOff>
      <xdr:row>44</xdr:row>
      <xdr:rowOff>324083</xdr:rowOff>
    </xdr:to>
    <xdr:sp macro="" textlink="">
      <xdr:nvSpPr>
        <xdr:cNvPr id="20" name="円/楕円 19">
          <a:extLst>
            <a:ext uri="{FF2B5EF4-FFF2-40B4-BE49-F238E27FC236}">
              <a16:creationId xmlns:a16="http://schemas.microsoft.com/office/drawing/2014/main" id="{00000000-0008-0000-0100-000014000000}"/>
            </a:ext>
          </a:extLst>
        </xdr:cNvPr>
        <xdr:cNvSpPr/>
      </xdr:nvSpPr>
      <xdr:spPr>
        <a:xfrm>
          <a:off x="6762751" y="12012083"/>
          <a:ext cx="504000" cy="504000"/>
        </a:xfrm>
        <a:prstGeom prst="ellipse">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254000</xdr:colOff>
      <xdr:row>40</xdr:row>
      <xdr:rowOff>63500</xdr:rowOff>
    </xdr:from>
    <xdr:to>
      <xdr:col>14</xdr:col>
      <xdr:colOff>560915</xdr:colOff>
      <xdr:row>42</xdr:row>
      <xdr:rowOff>200026</xdr:rowOff>
    </xdr:to>
    <xdr:sp macro="" textlink="">
      <xdr:nvSpPr>
        <xdr:cNvPr id="21" name="四角形吹き出し 20">
          <a:extLst>
            <a:ext uri="{FF2B5EF4-FFF2-40B4-BE49-F238E27FC236}">
              <a16:creationId xmlns:a16="http://schemas.microsoft.com/office/drawing/2014/main" id="{00000000-0008-0000-0100-000015000000}"/>
            </a:ext>
          </a:extLst>
        </xdr:cNvPr>
        <xdr:cNvSpPr/>
      </xdr:nvSpPr>
      <xdr:spPr>
        <a:xfrm>
          <a:off x="5778500" y="10943167"/>
          <a:ext cx="1629832" cy="750359"/>
        </a:xfrm>
        <a:prstGeom prst="wedgeRectCallout">
          <a:avLst>
            <a:gd name="adj1" fmla="val 18197"/>
            <a:gd name="adj2" fmla="val 85081"/>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印鑑証明書と同じ印を</a:t>
          </a:r>
        </a:p>
        <a:p>
          <a:pPr algn="l"/>
          <a:r>
            <a:rPr kumimoji="1" lang="ja-JP" altLang="en-US" sz="1100">
              <a:solidFill>
                <a:schemeClr val="tx1"/>
              </a:solidFill>
            </a:rPr>
            <a:t>押印してください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11206</xdr:colOff>
      <xdr:row>2</xdr:row>
      <xdr:rowOff>745672</xdr:rowOff>
    </xdr:from>
    <xdr:to>
      <xdr:col>32</xdr:col>
      <xdr:colOff>13207</xdr:colOff>
      <xdr:row>10</xdr:row>
      <xdr:rowOff>185697</xdr:rowOff>
    </xdr:to>
    <xdr:sp macro="" textlink="">
      <xdr:nvSpPr>
        <xdr:cNvPr id="2" name="テキスト ボックス 1"/>
        <xdr:cNvSpPr txBox="1"/>
      </xdr:nvSpPr>
      <xdr:spPr>
        <a:xfrm>
          <a:off x="7614877" y="1344386"/>
          <a:ext cx="4650201" cy="3799754"/>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＜委託・外注費＞　</a:t>
          </a:r>
          <a:r>
            <a:rPr kumimoji="1" lang="ja-JP" altLang="en-US" sz="1100">
              <a:solidFill>
                <a:schemeClr val="bg1"/>
              </a:solidFill>
            </a:rPr>
            <a:t>募集要項</a:t>
          </a:r>
          <a:r>
            <a:rPr kumimoji="1" lang="en-US" altLang="ja-JP" sz="1100">
              <a:solidFill>
                <a:schemeClr val="bg1"/>
              </a:solidFill>
            </a:rPr>
            <a:t>P.9</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製品・サービスの開発・改良のうち、自社内で直接実施することができない試作・検査等を外部の事業者等に依頼する場合に要する経費（輸送費含む）</a:t>
          </a:r>
        </a:p>
        <a:p>
          <a:r>
            <a:rPr lang="ja-JP" altLang="en-US" sz="1100" b="1" i="0" u="none" strike="noStrike" baseline="0" smtClean="0">
              <a:solidFill>
                <a:schemeClr val="lt1"/>
              </a:solidFill>
              <a:latin typeface="+mn-lt"/>
              <a:ea typeface="+mn-ea"/>
              <a:cs typeface="+mn-cs"/>
            </a:rPr>
            <a:t>１ 外部の事業者、大学、試験研究機関等に依頼する経費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例：研究開発、設計、加工、製作、デザイン、市場調査、翻訳、調査、分析等</a:t>
          </a:r>
          <a:r>
            <a:rPr lang="en-US" altLang="ja-JP" sz="1100" b="0" i="0" u="none" strike="noStrike" baseline="0" smtClean="0">
              <a:solidFill>
                <a:schemeClr val="lt1"/>
              </a:solidFill>
              <a:latin typeface="+mn-lt"/>
              <a:ea typeface="+mn-ea"/>
              <a:cs typeface="+mn-cs"/>
            </a:rPr>
            <a:t>]</a:t>
          </a:r>
        </a:p>
        <a:p>
          <a:r>
            <a:rPr lang="ja-JP" altLang="en-US" sz="1100" b="1" i="0" u="none" strike="noStrike" baseline="0" smtClean="0">
              <a:solidFill>
                <a:schemeClr val="lt1"/>
              </a:solidFill>
              <a:latin typeface="+mn-lt"/>
              <a:ea typeface="+mn-ea"/>
              <a:cs typeface="+mn-cs"/>
            </a:rPr>
            <a:t>２ 製品・サービスの開発等に必要なシステムの構築に要する経費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以下に該当する場合は、助成対象となりません</a:t>
          </a:r>
        </a:p>
        <a:p>
          <a:r>
            <a:rPr lang="ja-JP" altLang="en-US" sz="1100" b="0" i="0" u="none" strike="noStrike" baseline="0" smtClean="0">
              <a:solidFill>
                <a:schemeClr val="lt1"/>
              </a:solidFill>
              <a:latin typeface="+mn-lt"/>
              <a:ea typeface="+mn-ea"/>
              <a:cs typeface="+mn-cs"/>
            </a:rPr>
            <a:t>（ア） 基準日（令和３年８月１日）時点で創業・会社設立１年未満の事業者に依頼する場合</a:t>
          </a:r>
        </a:p>
        <a:p>
          <a:r>
            <a:rPr lang="ja-JP" altLang="en-US" sz="1100" b="0" i="0" u="none" strike="noStrike" baseline="0" smtClean="0">
              <a:solidFill>
                <a:schemeClr val="lt1"/>
              </a:solidFill>
              <a:latin typeface="+mn-lt"/>
              <a:ea typeface="+mn-ea"/>
              <a:cs typeface="+mn-cs"/>
            </a:rPr>
            <a:t>（イ） 発注元である助成事業者に成果物等が帰属しない場合</a:t>
          </a:r>
        </a:p>
        <a:p>
          <a:r>
            <a:rPr lang="ja-JP" altLang="en-US" sz="1100" b="0" i="0" u="none" strike="noStrike" baseline="0" smtClean="0">
              <a:solidFill>
                <a:schemeClr val="lt1"/>
              </a:solidFill>
              <a:latin typeface="+mn-lt"/>
              <a:ea typeface="+mn-ea"/>
              <a:cs typeface="+mn-cs"/>
            </a:rPr>
            <a:t>（ウ） 自社で内製できる場合</a:t>
          </a:r>
        </a:p>
        <a:p>
          <a:r>
            <a:rPr lang="ja-JP" altLang="en-US" sz="1100" b="0" i="0" u="none" strike="noStrike" baseline="0" smtClean="0">
              <a:solidFill>
                <a:schemeClr val="lt1"/>
              </a:solidFill>
              <a:latin typeface="+mn-lt"/>
              <a:ea typeface="+mn-ea"/>
              <a:cs typeface="+mn-cs"/>
            </a:rPr>
            <a:t>（エ） 委託業務の</a:t>
          </a:r>
          <a:r>
            <a:rPr lang="ja-JP" altLang="en-US" sz="1100" b="1" i="0" u="none" strike="noStrike" baseline="0" smtClean="0">
              <a:solidFill>
                <a:schemeClr val="lt1"/>
              </a:solidFill>
              <a:latin typeface="+mn-lt"/>
              <a:ea typeface="+mn-ea"/>
              <a:cs typeface="+mn-cs"/>
            </a:rPr>
            <a:t>すべて</a:t>
          </a:r>
          <a:r>
            <a:rPr lang="ja-JP" altLang="en-US" sz="1100" b="0" i="0" u="none" strike="noStrike" baseline="0" smtClean="0">
              <a:solidFill>
                <a:schemeClr val="lt1"/>
              </a:solidFill>
              <a:latin typeface="+mn-lt"/>
              <a:ea typeface="+mn-ea"/>
              <a:cs typeface="+mn-cs"/>
            </a:rPr>
            <a:t>を第三者に再委託した場合</a:t>
          </a:r>
        </a:p>
        <a:p>
          <a:r>
            <a:rPr lang="ja-JP" altLang="en-US" sz="1100" b="0" i="0" u="none" strike="noStrike" baseline="0" smtClean="0">
              <a:solidFill>
                <a:schemeClr val="lt1"/>
              </a:solidFill>
              <a:latin typeface="+mn-lt"/>
              <a:ea typeface="+mn-ea"/>
              <a:cs typeface="+mn-cs"/>
            </a:rPr>
            <a:t>（オ） 各種許可申請の代行費用（申請手数料を含む）</a:t>
          </a:r>
        </a:p>
        <a:p>
          <a:r>
            <a:rPr lang="ja-JP" altLang="en-US" sz="1100" b="0" i="0" u="none" strike="noStrike" baseline="0" smtClean="0">
              <a:solidFill>
                <a:schemeClr val="lt1"/>
              </a:solidFill>
              <a:latin typeface="+mn-lt"/>
              <a:ea typeface="+mn-ea"/>
              <a:cs typeface="+mn-cs"/>
            </a:rPr>
            <a:t>（カ） 内装工事費及び内装工事に係るデザイン費・設計費</a:t>
          </a:r>
        </a:p>
        <a:p>
          <a:r>
            <a:rPr lang="ja-JP" altLang="en-US" sz="1100" b="0" i="0" u="none" strike="noStrike" baseline="0" smtClean="0">
              <a:solidFill>
                <a:schemeClr val="lt1"/>
              </a:solidFill>
              <a:latin typeface="+mn-lt"/>
              <a:ea typeface="+mn-ea"/>
              <a:cs typeface="+mn-cs"/>
            </a:rPr>
            <a:t>（キ） システム保守費用</a:t>
          </a:r>
        </a:p>
        <a:p>
          <a:r>
            <a:rPr lang="ja-JP" altLang="en-US" sz="1100" b="0" i="0" u="none" strike="noStrike" baseline="0" smtClean="0">
              <a:solidFill>
                <a:schemeClr val="lt1"/>
              </a:solidFill>
              <a:latin typeface="+mn-lt"/>
              <a:ea typeface="+mn-ea"/>
              <a:cs typeface="+mn-cs"/>
            </a:rPr>
            <a:t>イ パンフレット及びホームページ等の制作に要する経費は「広告費」に計上してください</a:t>
          </a:r>
          <a:endParaRPr lang="ja-JP" altLang="ja-JP" sz="1100">
            <a:solidFill>
              <a:schemeClr val="lt1"/>
            </a:solidFill>
            <a:effectLst/>
            <a:latin typeface="+mn-lt"/>
            <a:ea typeface="+mn-ea"/>
            <a:cs typeface="+mn-cs"/>
          </a:endParaRPr>
        </a:p>
      </xdr:txBody>
    </xdr:sp>
    <xdr:clientData fPrintsWithSheet="0"/>
  </xdr:twoCellAnchor>
  <xdr:twoCellAnchor>
    <xdr:from>
      <xdr:col>11</xdr:col>
      <xdr:colOff>0</xdr:colOff>
      <xdr:row>10</xdr:row>
      <xdr:rowOff>252933</xdr:rowOff>
    </xdr:from>
    <xdr:to>
      <xdr:col>32</xdr:col>
      <xdr:colOff>60832</xdr:colOff>
      <xdr:row>15</xdr:row>
      <xdr:rowOff>499462</xdr:rowOff>
    </xdr:to>
    <xdr:sp macro="" textlink="">
      <xdr:nvSpPr>
        <xdr:cNvPr id="3" name="正方形/長方形 2"/>
        <xdr:cNvSpPr/>
      </xdr:nvSpPr>
      <xdr:spPr>
        <a:xfrm>
          <a:off x="7603671" y="5211376"/>
          <a:ext cx="4709032" cy="2750243"/>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同じ会社に複数の内容を委託・外注する場合</a:t>
          </a:r>
          <a:endParaRPr kumimoji="1" lang="en-US" altLang="ja-JP" sz="1200"/>
        </a:p>
        <a:p>
          <a:pPr algn="l"/>
          <a:endParaRPr kumimoji="1" lang="en-US" altLang="ja-JP" sz="1200"/>
        </a:p>
        <a:p>
          <a:pPr algn="l"/>
          <a:r>
            <a:rPr kumimoji="1" lang="ja-JP" altLang="en-US" sz="1200"/>
            <a:t>①契約期間・発注単位ごとに１行ずつご記入ください</a:t>
          </a:r>
          <a:endParaRPr kumimoji="1" lang="en-US" altLang="ja-JP" sz="1200"/>
        </a:p>
        <a:p>
          <a:pPr algn="l"/>
          <a:r>
            <a:rPr kumimoji="1" lang="ja-JP" altLang="en-US" sz="1200"/>
            <a:t>　例１　：</a:t>
          </a:r>
          <a:r>
            <a:rPr kumimoji="1" lang="en-US" altLang="ja-JP" sz="1200"/>
            <a:t>A</a:t>
          </a:r>
          <a:r>
            <a:rPr kumimoji="1" lang="ja-JP" altLang="en-US" sz="1200"/>
            <a:t>社に５つの工程のある内容を１件として、１度に依頼する場合は「委</a:t>
          </a:r>
          <a:r>
            <a:rPr kumimoji="1" lang="en-US" altLang="ja-JP" sz="1200"/>
            <a:t>―</a:t>
          </a:r>
          <a:r>
            <a:rPr kumimoji="1" lang="ja-JP" altLang="en-US" sz="1200"/>
            <a:t>１」のみに記入する</a:t>
          </a:r>
          <a:endParaRPr kumimoji="1" lang="en-US" altLang="ja-JP" sz="1200"/>
        </a:p>
        <a:p>
          <a:pPr algn="l"/>
          <a:r>
            <a:rPr kumimoji="1" lang="ja-JP" altLang="en-US" sz="1200"/>
            <a:t>　　　（シート「</a:t>
          </a:r>
          <a:r>
            <a:rPr kumimoji="1" lang="en-US" altLang="ja-JP" sz="1200"/>
            <a:t>(</a:t>
          </a:r>
          <a:r>
            <a:rPr kumimoji="1" lang="ja-JP" altLang="en-US" sz="1200"/>
            <a:t>３</a:t>
          </a:r>
          <a:r>
            <a:rPr kumimoji="1" lang="en-US" altLang="ja-JP" sz="1200"/>
            <a:t>)-1</a:t>
          </a:r>
          <a:r>
            <a:rPr kumimoji="1" lang="ja-JP" altLang="en-US" sz="1200"/>
            <a:t>　委託計画書」は１ヵ所記入する）</a:t>
          </a:r>
          <a:endParaRPr kumimoji="1" lang="en-US" altLang="ja-JP" sz="1200"/>
        </a:p>
        <a:p>
          <a:pPr algn="l"/>
          <a:endParaRPr kumimoji="1" lang="en-US" altLang="ja-JP" sz="1200"/>
        </a:p>
        <a:p>
          <a:pPr algn="l"/>
          <a:r>
            <a:rPr kumimoji="1" lang="ja-JP" altLang="en-US" sz="1200"/>
            <a:t>　例２　：</a:t>
          </a:r>
          <a:r>
            <a:rPr kumimoji="1" lang="en-US" altLang="ja-JP" sz="1200"/>
            <a:t>B</a:t>
          </a:r>
          <a:r>
            <a:rPr kumimoji="1" lang="ja-JP" altLang="en-US" sz="1200"/>
            <a:t>社に５つの工程を依頼するが、工程１と２は４月に、工程３～５は９月に依頼する場合</a:t>
          </a:r>
          <a:endParaRPr kumimoji="1" lang="en-US" altLang="ja-JP" sz="1200"/>
        </a:p>
        <a:p>
          <a:pPr algn="l"/>
          <a:r>
            <a:rPr kumimoji="1" lang="ja-JP" altLang="en-US" sz="1200"/>
            <a:t>　　　「委</a:t>
          </a:r>
          <a:r>
            <a:rPr kumimoji="1" lang="en-US" altLang="ja-JP" sz="1200"/>
            <a:t>―</a:t>
          </a:r>
          <a:r>
            <a:rPr kumimoji="1" lang="ja-JP" altLang="en-US" sz="1200"/>
            <a:t>１」には工程１，２</a:t>
          </a:r>
          <a:endParaRPr kumimoji="1" lang="en-US" altLang="ja-JP" sz="1200"/>
        </a:p>
        <a:p>
          <a:pPr algn="l"/>
          <a:r>
            <a:rPr kumimoji="1" lang="ja-JP" altLang="en-US" sz="1200"/>
            <a:t>　　　「委</a:t>
          </a:r>
          <a:r>
            <a:rPr kumimoji="1" lang="en-US" altLang="ja-JP" sz="1200"/>
            <a:t>―</a:t>
          </a:r>
          <a:r>
            <a:rPr kumimoji="1" lang="ja-JP" altLang="en-US" sz="1200"/>
            <a:t>２」には工程３～５</a:t>
          </a:r>
          <a:endParaRPr kumimoji="1" lang="en-US" altLang="ja-JP" sz="1200"/>
        </a:p>
        <a:p>
          <a:pPr algn="l"/>
          <a:r>
            <a:rPr kumimoji="1" lang="ja-JP" altLang="en-US" sz="1200"/>
            <a:t>　　　（シート「</a:t>
          </a:r>
          <a:r>
            <a:rPr kumimoji="1" lang="en-US" altLang="ja-JP" sz="1200"/>
            <a:t>(</a:t>
          </a:r>
          <a:r>
            <a:rPr kumimoji="1" lang="ja-JP" altLang="en-US" sz="1200"/>
            <a:t>３</a:t>
          </a:r>
          <a:r>
            <a:rPr kumimoji="1" lang="en-US" altLang="ja-JP" sz="1200"/>
            <a:t>)-1</a:t>
          </a:r>
          <a:r>
            <a:rPr kumimoji="1" lang="ja-JP" altLang="en-US" sz="1200"/>
            <a:t>　委託計画書」は２ヵ所記入する）</a:t>
          </a:r>
        </a:p>
        <a:p>
          <a:pPr algn="l"/>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39</xdr:col>
      <xdr:colOff>0</xdr:colOff>
      <xdr:row>4</xdr:row>
      <xdr:rowOff>0</xdr:rowOff>
    </xdr:from>
    <xdr:to>
      <xdr:col>66</xdr:col>
      <xdr:colOff>14637</xdr:colOff>
      <xdr:row>11</xdr:row>
      <xdr:rowOff>606718</xdr:rowOff>
    </xdr:to>
    <xdr:sp macro="" textlink="">
      <xdr:nvSpPr>
        <xdr:cNvPr id="2" name="正方形/長方形 1"/>
        <xdr:cNvSpPr/>
      </xdr:nvSpPr>
      <xdr:spPr>
        <a:xfrm>
          <a:off x="9003126" y="1447160"/>
          <a:ext cx="4682687" cy="37763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前シート「委託・外注費」に記入した場合は、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例：委</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P.7</a:t>
          </a:r>
          <a:r>
            <a:rPr kumimoji="1" lang="ja-JP" altLang="en-US" sz="1200"/>
            <a:t>　助成対象経費の基本原則　参照）</a:t>
          </a:r>
          <a:endParaRPr kumimoji="1" lang="en-US" altLang="ja-JP" sz="1200"/>
        </a:p>
        <a:p>
          <a:pPr algn="l"/>
          <a:r>
            <a:rPr kumimoji="1" lang="ja-JP" altLang="en-US" sz="1200"/>
            <a:t>　　・助成事業開始日（令和３年１１月３０日）より前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③発注元である助成事業者に成果物等が帰属しない場合、助成対象となりません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④自社と資本関係、役員または従業員の兼務、自社代表者の３親等以内の親族と関連がある経費は、助成対象となりません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xdr:row>
      <xdr:rowOff>0</xdr:rowOff>
    </xdr:from>
    <xdr:to>
      <xdr:col>31</xdr:col>
      <xdr:colOff>117022</xdr:colOff>
      <xdr:row>11</xdr:row>
      <xdr:rowOff>304800</xdr:rowOff>
    </xdr:to>
    <xdr:sp macro="" textlink="">
      <xdr:nvSpPr>
        <xdr:cNvPr id="2" name="テキスト ボックス 1"/>
        <xdr:cNvSpPr txBox="1"/>
      </xdr:nvSpPr>
      <xdr:spPr>
        <a:xfrm>
          <a:off x="7799614" y="1426029"/>
          <a:ext cx="4612822" cy="43107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＜専門家指導費＞　</a:t>
          </a:r>
          <a:r>
            <a:rPr kumimoji="1" lang="ja-JP" altLang="en-US" sz="1100">
              <a:solidFill>
                <a:schemeClr val="bg1"/>
              </a:solidFill>
            </a:rPr>
            <a:t>募集要項</a:t>
          </a:r>
          <a:r>
            <a:rPr kumimoji="1" lang="en-US" altLang="ja-JP" sz="1100">
              <a:solidFill>
                <a:schemeClr val="bg1"/>
              </a:solidFill>
            </a:rPr>
            <a:t>P.9</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製品・サービスの開発・改良に係る専門的な知識・技術、技能等について、外部の専門家から助成事業者が指導・助言を受ける場合の謝金に要する経費（外部の専門家が助成事業者の事務所へ赴く場合に支払われる交通費（実費）も含む）</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例：技術指導、自社研修等</a:t>
          </a:r>
          <a:r>
            <a:rPr lang="en-US" altLang="ja-JP"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助成金交付申請額は、</a:t>
          </a:r>
          <a:r>
            <a:rPr lang="en-US" altLang="ja-JP" sz="1100" b="1" i="0" u="sng" strike="noStrike" baseline="0" smtClean="0">
              <a:solidFill>
                <a:schemeClr val="lt1"/>
              </a:solidFill>
              <a:latin typeface="+mn-lt"/>
              <a:ea typeface="+mn-ea"/>
              <a:cs typeface="+mn-cs"/>
            </a:rPr>
            <a:t>50</a:t>
          </a:r>
          <a:r>
            <a:rPr lang="ja-JP" altLang="en-US" sz="1100" b="1" i="0" u="sng" strike="noStrike" baseline="0" smtClean="0">
              <a:solidFill>
                <a:schemeClr val="lt1"/>
              </a:solidFill>
              <a:latin typeface="+mn-lt"/>
              <a:ea typeface="+mn-ea"/>
              <a:cs typeface="+mn-cs"/>
            </a:rPr>
            <a:t>万円を上限</a:t>
          </a:r>
          <a:r>
            <a:rPr lang="ja-JP" altLang="en-US" sz="1100" b="0" i="0" u="none" strike="noStrike" baseline="0" smtClean="0">
              <a:solidFill>
                <a:schemeClr val="lt1"/>
              </a:solidFill>
              <a:latin typeface="+mn-lt"/>
              <a:ea typeface="+mn-ea"/>
              <a:cs typeface="+mn-cs"/>
            </a:rPr>
            <a:t>とします</a:t>
          </a:r>
        </a:p>
        <a:p>
          <a:r>
            <a:rPr lang="ja-JP" altLang="en-US" sz="1100" b="0" i="0" u="none" strike="noStrike" baseline="0" smtClean="0">
              <a:solidFill>
                <a:schemeClr val="lt1"/>
              </a:solidFill>
              <a:latin typeface="+mn-lt"/>
              <a:ea typeface="+mn-ea"/>
              <a:cs typeface="+mn-cs"/>
            </a:rPr>
            <a:t>イ 自社の取組みに対し、専門家からのアドバイスを受ける場合が対象です</a:t>
          </a:r>
        </a:p>
        <a:p>
          <a:r>
            <a:rPr lang="ja-JP" altLang="en-US" sz="1100" b="0" i="0" u="none" strike="noStrike" baseline="0" smtClean="0">
              <a:solidFill>
                <a:schemeClr val="lt1"/>
              </a:solidFill>
              <a:latin typeface="+mn-lt"/>
              <a:ea typeface="+mn-ea"/>
              <a:cs typeface="+mn-cs"/>
            </a:rPr>
            <a:t>専門家に事業の一部を依頼する場合、「委託・外注費」に計上してください</a:t>
          </a:r>
        </a:p>
        <a:p>
          <a:r>
            <a:rPr lang="ja-JP" altLang="en-US" sz="1100" b="0" i="0" u="none" strike="noStrike" baseline="0" smtClean="0">
              <a:solidFill>
                <a:schemeClr val="lt1"/>
              </a:solidFill>
              <a:latin typeface="+mn-lt"/>
              <a:ea typeface="+mn-ea"/>
              <a:cs typeface="+mn-cs"/>
            </a:rPr>
            <a:t>ウ 報告時に、専門家が作成した指導報告書（指導日毎）を提出して頂きます</a:t>
          </a:r>
        </a:p>
        <a:p>
          <a:r>
            <a:rPr lang="ja-JP" altLang="en-US" sz="1100" b="0" i="0" u="none" strike="noStrike" baseline="0" smtClean="0">
              <a:solidFill>
                <a:schemeClr val="lt1"/>
              </a:solidFill>
              <a:latin typeface="+mn-lt"/>
              <a:ea typeface="+mn-ea"/>
              <a:cs typeface="+mn-cs"/>
            </a:rPr>
            <a:t>エ 交通費のうち、以下のものは助成対象とはなりません</a:t>
          </a:r>
        </a:p>
        <a:p>
          <a:r>
            <a:rPr lang="ja-JP" altLang="en-US" sz="1100" b="0" i="0" u="none" strike="noStrike" baseline="0" smtClean="0">
              <a:solidFill>
                <a:schemeClr val="lt1"/>
              </a:solidFill>
              <a:latin typeface="+mn-lt"/>
              <a:ea typeface="+mn-ea"/>
              <a:cs typeface="+mn-cs"/>
            </a:rPr>
            <a:t>（ア） タクシー代、ガソリン代、高速道路通行料金、レンタカー代など公共交通機関以外のものの利用による交通費</a:t>
          </a:r>
        </a:p>
        <a:p>
          <a:r>
            <a:rPr lang="ja-JP" altLang="en-US" sz="1100" b="0" i="0" u="none" strike="noStrike" baseline="0" smtClean="0">
              <a:solidFill>
                <a:schemeClr val="lt1"/>
              </a:solidFill>
              <a:latin typeface="+mn-lt"/>
              <a:ea typeface="+mn-ea"/>
              <a:cs typeface="+mn-cs"/>
            </a:rPr>
            <a:t>（イ） 鉄道のグリーン車利用料金、航空機の国内線のプレミアムシート等及び国際線のファーストクラス・ビジネスクラス料金等</a:t>
          </a:r>
        </a:p>
        <a:p>
          <a:r>
            <a:rPr lang="ja-JP" altLang="en-US" sz="1100" b="0" i="0" u="none" strike="noStrike" baseline="0" smtClean="0">
              <a:solidFill>
                <a:schemeClr val="lt1"/>
              </a:solidFill>
              <a:latin typeface="+mn-lt"/>
              <a:ea typeface="+mn-ea"/>
              <a:cs typeface="+mn-cs"/>
            </a:rPr>
            <a:t>オ 以下に該当する場合は、助成対象となりません</a:t>
          </a:r>
        </a:p>
        <a:p>
          <a:r>
            <a:rPr lang="ja-JP" altLang="en-US" sz="1100" b="0" i="0" u="none" strike="noStrike" baseline="0" smtClean="0">
              <a:solidFill>
                <a:schemeClr val="lt1"/>
              </a:solidFill>
              <a:latin typeface="+mn-lt"/>
              <a:ea typeface="+mn-ea"/>
              <a:cs typeface="+mn-cs"/>
            </a:rPr>
            <a:t>（ア） 既存事業や経営に係る顧問契約の一部を対象とする場合</a:t>
          </a:r>
        </a:p>
        <a:p>
          <a:r>
            <a:rPr lang="ja-JP" altLang="en-US" sz="1100" b="0" i="0" u="none" strike="noStrike" baseline="0" smtClean="0">
              <a:solidFill>
                <a:schemeClr val="lt1"/>
              </a:solidFill>
              <a:latin typeface="+mn-lt"/>
              <a:ea typeface="+mn-ea"/>
              <a:cs typeface="+mn-cs"/>
            </a:rPr>
            <a:t>（イ） 助成事業の開発・改良とは直接関係のない指導・助言に係る経費（事務手続きも含む）</a:t>
          </a:r>
        </a:p>
        <a:p>
          <a:r>
            <a:rPr lang="ja-JP" altLang="en-US" sz="1100" b="0" i="0" u="none" strike="noStrike" baseline="0" smtClean="0">
              <a:solidFill>
                <a:schemeClr val="lt1"/>
              </a:solidFill>
              <a:latin typeface="+mn-lt"/>
              <a:ea typeface="+mn-ea"/>
              <a:cs typeface="+mn-cs"/>
            </a:rPr>
            <a:t>カ 所得税の源泉徴収を行った場合、助成対象期間内の納付をもって、助成対象となります</a:t>
          </a:r>
          <a:endParaRPr kumimoji="1" lang="ja-JP" altLang="en-US" sz="1100">
            <a:solidFill>
              <a:schemeClr val="bg1"/>
            </a:solidFill>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41</xdr:col>
      <xdr:colOff>112380</xdr:colOff>
      <xdr:row>3</xdr:row>
      <xdr:rowOff>238206</xdr:rowOff>
    </xdr:from>
    <xdr:to>
      <xdr:col>68</xdr:col>
      <xdr:colOff>141836</xdr:colOff>
      <xdr:row>9</xdr:row>
      <xdr:rowOff>358588</xdr:rowOff>
    </xdr:to>
    <xdr:sp macro="" textlink="">
      <xdr:nvSpPr>
        <xdr:cNvPr id="2" name="正方形/長方形 1"/>
        <xdr:cNvSpPr/>
      </xdr:nvSpPr>
      <xdr:spPr>
        <a:xfrm>
          <a:off x="7476246" y="1320374"/>
          <a:ext cx="4697506" cy="2899441"/>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前シート「専門家指導費」に記入した場合は、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例：専</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P.7</a:t>
          </a:r>
          <a:r>
            <a:rPr kumimoji="1" lang="ja-JP" altLang="en-US" sz="1200"/>
            <a:t>　助成対象経費の基本原則　参照）</a:t>
          </a:r>
          <a:endParaRPr kumimoji="1" lang="en-US" altLang="ja-JP" sz="1200"/>
        </a:p>
        <a:p>
          <a:pPr algn="l"/>
          <a:r>
            <a:rPr kumimoji="1" lang="ja-JP" altLang="en-US" sz="1200"/>
            <a:t>　　・助成事業開始日（令和３年１１月３０日）より前</a:t>
          </a:r>
          <a:endParaRPr kumimoji="1" lang="en-US" altLang="ja-JP" sz="1200"/>
        </a:p>
        <a:p>
          <a:pPr algn="l"/>
          <a:r>
            <a:rPr kumimoji="1" lang="ja-JP" altLang="en-US" sz="1200"/>
            <a:t>　　・本事業の終了予定日より後</a:t>
          </a:r>
          <a:endParaRPr kumimoji="1" lang="en-US" altLang="ja-JP" sz="1200" b="0" i="0" u="none" strike="noStrike">
            <a:solidFill>
              <a:schemeClr val="lt1"/>
            </a:solidFill>
            <a:effectLst/>
            <a:latin typeface="+mn-lt"/>
            <a:ea typeface="+mn-ea"/>
            <a:cs typeface="+mn-cs"/>
          </a:endParaRPr>
        </a:p>
      </xdr:txBody>
    </xdr:sp>
    <xdr:clientData/>
  </xdr:twoCellAnchor>
  <xdr:twoCellAnchor>
    <xdr:from>
      <xdr:col>44</xdr:col>
      <xdr:colOff>45839</xdr:colOff>
      <xdr:row>1</xdr:row>
      <xdr:rowOff>195942</xdr:rowOff>
    </xdr:from>
    <xdr:to>
      <xdr:col>62</xdr:col>
      <xdr:colOff>83609</xdr:colOff>
      <xdr:row>2</xdr:row>
      <xdr:rowOff>271858</xdr:rowOff>
    </xdr:to>
    <xdr:sp macro="" textlink="">
      <xdr:nvSpPr>
        <xdr:cNvPr id="3" name="正方形/長方形 2"/>
        <xdr:cNvSpPr/>
      </xdr:nvSpPr>
      <xdr:spPr>
        <a:xfrm>
          <a:off x="7965196" y="576942"/>
          <a:ext cx="3172856" cy="495016"/>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大学教授等に依頼する場合、電話番号や住所は大学等の所属組織のもので構いません</a:t>
          </a:r>
        </a:p>
      </xdr:txBody>
    </xdr:sp>
    <xdr:clientData/>
  </xdr:twoCellAnchor>
  <xdr:twoCellAnchor>
    <xdr:from>
      <xdr:col>40</xdr:col>
      <xdr:colOff>136072</xdr:colOff>
      <xdr:row>2</xdr:row>
      <xdr:rowOff>29953</xdr:rowOff>
    </xdr:from>
    <xdr:to>
      <xdr:col>44</xdr:col>
      <xdr:colOff>45839</xdr:colOff>
      <xdr:row>2</xdr:row>
      <xdr:rowOff>181855</xdr:rowOff>
    </xdr:to>
    <xdr:cxnSp macro="">
      <xdr:nvCxnSpPr>
        <xdr:cNvPr id="4" name="直線矢印コネクタ 3"/>
        <xdr:cNvCxnSpPr>
          <a:stCxn id="3" idx="1"/>
        </xdr:cNvCxnSpPr>
      </xdr:nvCxnSpPr>
      <xdr:spPr>
        <a:xfrm flipH="1">
          <a:off x="7358743" y="830053"/>
          <a:ext cx="606453" cy="151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261259</xdr:colOff>
      <xdr:row>3</xdr:row>
      <xdr:rowOff>1</xdr:rowOff>
    </xdr:from>
    <xdr:to>
      <xdr:col>31</xdr:col>
      <xdr:colOff>70278</xdr:colOff>
      <xdr:row>8</xdr:row>
      <xdr:rowOff>108858</xdr:rowOff>
    </xdr:to>
    <xdr:sp macro="" textlink="">
      <xdr:nvSpPr>
        <xdr:cNvPr id="2" name="テキスト ボックス 1"/>
        <xdr:cNvSpPr txBox="1"/>
      </xdr:nvSpPr>
      <xdr:spPr>
        <a:xfrm>
          <a:off x="7304957" y="1287076"/>
          <a:ext cx="4637153" cy="263818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＜賃借費＞　</a:t>
          </a:r>
          <a:r>
            <a:rPr kumimoji="1" lang="ja-JP" altLang="en-US" sz="1100">
              <a:solidFill>
                <a:schemeClr val="bg1"/>
              </a:solidFill>
            </a:rPr>
            <a:t>募集要項</a:t>
          </a:r>
          <a:r>
            <a:rPr kumimoji="1" lang="en-US" altLang="ja-JP" sz="1100">
              <a:solidFill>
                <a:schemeClr val="bg1"/>
              </a:solidFill>
            </a:rPr>
            <a:t>P.10</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助成事業の遂行に必要な事務所、施設等を</a:t>
          </a:r>
          <a:r>
            <a:rPr lang="ja-JP" altLang="en-US" sz="1100" b="1" i="0" u="sng" strike="noStrike" baseline="0" smtClean="0">
              <a:solidFill>
                <a:schemeClr val="lt1"/>
              </a:solidFill>
              <a:latin typeface="+mn-lt"/>
              <a:ea typeface="+mn-ea"/>
              <a:cs typeface="+mn-cs"/>
            </a:rPr>
            <a:t>新たに</a:t>
          </a:r>
          <a:r>
            <a:rPr lang="ja-JP" altLang="en-US" sz="1100" b="1" i="0" u="none" strike="noStrike" baseline="0" smtClean="0">
              <a:solidFill>
                <a:schemeClr val="lt1"/>
              </a:solidFill>
              <a:latin typeface="+mn-lt"/>
              <a:ea typeface="+mn-ea"/>
              <a:cs typeface="+mn-cs"/>
            </a:rPr>
            <a:t>借りる場合に要する経費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例：研究開発、実験、製造等の場所</a:t>
          </a:r>
          <a:r>
            <a:rPr lang="en-US" altLang="ja-JP"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助成金交付申請額は、</a:t>
          </a:r>
          <a:r>
            <a:rPr lang="en-US" altLang="ja-JP" sz="1100" b="1" i="0" u="sng" strike="noStrike" baseline="0" smtClean="0">
              <a:solidFill>
                <a:schemeClr val="lt1"/>
              </a:solidFill>
              <a:latin typeface="+mn-lt"/>
              <a:ea typeface="+mn-ea"/>
              <a:cs typeface="+mn-cs"/>
            </a:rPr>
            <a:t>150</a:t>
          </a:r>
          <a:r>
            <a:rPr lang="ja-JP" altLang="en-US" sz="1100" b="1" i="0" u="sng" strike="noStrike" baseline="0" smtClean="0">
              <a:solidFill>
                <a:schemeClr val="lt1"/>
              </a:solidFill>
              <a:latin typeface="+mn-lt"/>
              <a:ea typeface="+mn-ea"/>
              <a:cs typeface="+mn-cs"/>
            </a:rPr>
            <a:t>万円を上限</a:t>
          </a:r>
          <a:r>
            <a:rPr lang="ja-JP" altLang="en-US" sz="1100" b="0" i="0" u="none" strike="noStrike" baseline="0" smtClean="0">
              <a:solidFill>
                <a:schemeClr val="lt1"/>
              </a:solidFill>
              <a:latin typeface="+mn-lt"/>
              <a:ea typeface="+mn-ea"/>
              <a:cs typeface="+mn-cs"/>
            </a:rPr>
            <a:t>とします</a:t>
          </a:r>
        </a:p>
        <a:p>
          <a:r>
            <a:rPr lang="ja-JP" altLang="en-US" sz="1100" b="0" i="0" u="none" strike="noStrike" baseline="0" smtClean="0">
              <a:solidFill>
                <a:schemeClr val="lt1"/>
              </a:solidFill>
              <a:latin typeface="+mn-lt"/>
              <a:ea typeface="+mn-ea"/>
              <a:cs typeface="+mn-cs"/>
            </a:rPr>
            <a:t>イ </a:t>
          </a:r>
          <a:r>
            <a:rPr lang="ja-JP" altLang="en-US" sz="1100" b="0" i="0" u="sng" strike="noStrike" baseline="0" smtClean="0">
              <a:solidFill>
                <a:schemeClr val="lt1"/>
              </a:solidFill>
              <a:latin typeface="+mn-lt"/>
              <a:ea typeface="+mn-ea"/>
              <a:cs typeface="+mn-cs"/>
            </a:rPr>
            <a:t>助成対象期間中に</a:t>
          </a:r>
          <a:r>
            <a:rPr lang="ja-JP" altLang="en-US" sz="1100" b="0" i="0" u="none" strike="noStrike" baseline="0" smtClean="0">
              <a:solidFill>
                <a:schemeClr val="lt1"/>
              </a:solidFill>
              <a:latin typeface="+mn-lt"/>
              <a:ea typeface="+mn-ea"/>
              <a:cs typeface="+mn-cs"/>
            </a:rPr>
            <a:t>賃貸借契約を新たに締結した事務所、施設等に限ります</a:t>
          </a:r>
        </a:p>
        <a:p>
          <a:r>
            <a:rPr lang="ja-JP" altLang="en-US" sz="1100" b="0" i="0" u="none" strike="noStrike" baseline="0" smtClean="0">
              <a:solidFill>
                <a:schemeClr val="lt1"/>
              </a:solidFill>
              <a:latin typeface="+mn-lt"/>
              <a:ea typeface="+mn-ea"/>
              <a:cs typeface="+mn-cs"/>
            </a:rPr>
            <a:t>ウ 助成対象期間内に実際に使用した部分、期間を助成対象とします</a:t>
          </a:r>
        </a:p>
        <a:p>
          <a:r>
            <a:rPr lang="ja-JP" altLang="en-US" sz="1100" b="0" i="0" u="none" strike="noStrike" baseline="0" smtClean="0">
              <a:solidFill>
                <a:schemeClr val="lt1"/>
              </a:solidFill>
              <a:latin typeface="+mn-lt"/>
              <a:ea typeface="+mn-ea"/>
              <a:cs typeface="+mn-cs"/>
            </a:rPr>
            <a:t>エ 店舗として使用した部分、期間は助成対象となりません</a:t>
          </a:r>
        </a:p>
        <a:p>
          <a:r>
            <a:rPr lang="ja-JP" altLang="en-US" sz="1100" b="0" i="0" u="none" strike="noStrike" baseline="0" smtClean="0">
              <a:solidFill>
                <a:schemeClr val="lt1"/>
              </a:solidFill>
              <a:latin typeface="+mn-lt"/>
              <a:ea typeface="+mn-ea"/>
              <a:cs typeface="+mn-cs"/>
            </a:rPr>
            <a:t>オ 採択後（事前支援時）に</a:t>
          </a:r>
          <a:r>
            <a:rPr lang="ja-JP" altLang="en-US" sz="1100" b="0" i="0" u="sng" strike="noStrike" baseline="0" smtClean="0">
              <a:solidFill>
                <a:schemeClr val="lt1"/>
              </a:solidFill>
              <a:latin typeface="+mn-lt"/>
              <a:ea typeface="+mn-ea"/>
              <a:cs typeface="+mn-cs"/>
            </a:rPr>
            <a:t>賃借の必要性が分かる資料（理由書）</a:t>
          </a:r>
          <a:r>
            <a:rPr lang="ja-JP" altLang="en-US" sz="1100" b="0" i="0" u="none" strike="noStrike" baseline="0" smtClean="0">
              <a:solidFill>
                <a:schemeClr val="lt1"/>
              </a:solidFill>
              <a:latin typeface="+mn-lt"/>
              <a:ea typeface="+mn-ea"/>
              <a:cs typeface="+mn-cs"/>
            </a:rPr>
            <a:t>、報告時に</a:t>
          </a:r>
          <a:r>
            <a:rPr lang="ja-JP" altLang="en-US" sz="1100" b="0" i="0" u="sng" strike="noStrike" baseline="0" smtClean="0">
              <a:solidFill>
                <a:schemeClr val="lt1"/>
              </a:solidFill>
              <a:latin typeface="+mn-lt"/>
              <a:ea typeface="+mn-ea"/>
              <a:cs typeface="+mn-cs"/>
            </a:rPr>
            <a:t>使用実績の分かる資料</a:t>
          </a:r>
          <a:r>
            <a:rPr lang="ja-JP" altLang="en-US" sz="1100" b="0" i="0" u="none" strike="noStrike" baseline="0" smtClean="0">
              <a:solidFill>
                <a:schemeClr val="lt1"/>
              </a:solidFill>
              <a:latin typeface="+mn-lt"/>
              <a:ea typeface="+mn-ea"/>
              <a:cs typeface="+mn-cs"/>
            </a:rPr>
            <a:t>が必要となります</a:t>
          </a:r>
        </a:p>
        <a:p>
          <a:r>
            <a:rPr lang="ja-JP" altLang="en-US" sz="1100" b="0" i="0" u="none" strike="noStrike" baseline="0" smtClean="0">
              <a:solidFill>
                <a:schemeClr val="lt1"/>
              </a:solidFill>
              <a:latin typeface="+mn-lt"/>
              <a:ea typeface="+mn-ea"/>
              <a:cs typeface="+mn-cs"/>
            </a:rPr>
            <a:t>カ 礼金・仲介料・敷金・共益費・駐車場代などの経費は、助成対象となりません</a:t>
          </a:r>
          <a:endParaRPr kumimoji="1" lang="ja-JP" altLang="en-US" sz="1100">
            <a:solidFill>
              <a:schemeClr val="bg1"/>
            </a:solidFill>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10</xdr:col>
      <xdr:colOff>0</xdr:colOff>
      <xdr:row>3</xdr:row>
      <xdr:rowOff>1</xdr:rowOff>
    </xdr:from>
    <xdr:to>
      <xdr:col>36</xdr:col>
      <xdr:colOff>961</xdr:colOff>
      <xdr:row>8</xdr:row>
      <xdr:rowOff>1</xdr:rowOff>
    </xdr:to>
    <xdr:sp macro="" textlink="">
      <xdr:nvSpPr>
        <xdr:cNvPr id="2" name="テキスト ボックス 1"/>
        <xdr:cNvSpPr txBox="1"/>
      </xdr:nvSpPr>
      <xdr:spPr>
        <a:xfrm>
          <a:off x="7626404" y="1235849"/>
          <a:ext cx="4803482" cy="25293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＜産業財産権出願・導入費＞　</a:t>
          </a:r>
          <a:r>
            <a:rPr kumimoji="1" lang="ja-JP" altLang="en-US" sz="1100">
              <a:solidFill>
                <a:schemeClr val="bg1"/>
              </a:solidFill>
            </a:rPr>
            <a:t>募集要項</a:t>
          </a:r>
          <a:r>
            <a:rPr kumimoji="1" lang="en-US" altLang="ja-JP" sz="1100">
              <a:solidFill>
                <a:schemeClr val="bg1"/>
              </a:solidFill>
            </a:rPr>
            <a:t>P.10</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１ 開発した製品・サービスの特許権、実用新案権、意匠権、商標権の出願に</a:t>
          </a:r>
        </a:p>
        <a:p>
          <a:r>
            <a:rPr lang="ja-JP" altLang="en-US" sz="1100" b="1" i="0" u="none" strike="noStrike" baseline="0" smtClean="0">
              <a:solidFill>
                <a:schemeClr val="lt1"/>
              </a:solidFill>
              <a:latin typeface="+mn-lt"/>
              <a:ea typeface="+mn-ea"/>
              <a:cs typeface="+mn-cs"/>
            </a:rPr>
            <a:t>要する経費</a:t>
          </a:r>
        </a:p>
        <a:p>
          <a:r>
            <a:rPr lang="ja-JP" altLang="en-US" sz="1100" b="1" i="0" u="none" strike="noStrike" baseline="0" smtClean="0">
              <a:solidFill>
                <a:schemeClr val="lt1"/>
              </a:solidFill>
              <a:latin typeface="+mn-lt"/>
              <a:ea typeface="+mn-ea"/>
              <a:cs typeface="+mn-cs"/>
            </a:rPr>
            <a:t>２ 製品・サービスの開発に際して必要な特許権、実用新案権、意匠権、商標</a:t>
          </a:r>
        </a:p>
        <a:p>
          <a:r>
            <a:rPr lang="ja-JP" altLang="en-US" sz="1100" b="1" i="0" u="none" strike="noStrike" baseline="0" smtClean="0">
              <a:solidFill>
                <a:schemeClr val="lt1"/>
              </a:solidFill>
              <a:latin typeface="+mn-lt"/>
              <a:ea typeface="+mn-ea"/>
              <a:cs typeface="+mn-cs"/>
            </a:rPr>
            <a:t>権（出願、登録、存続しているもの）を他の事業者から譲渡又は実施許諾（ラ</a:t>
          </a:r>
        </a:p>
        <a:p>
          <a:r>
            <a:rPr lang="ja-JP" altLang="en-US" sz="1100" b="1" i="0" u="none" strike="noStrike" baseline="0" smtClean="0">
              <a:solidFill>
                <a:schemeClr val="lt1"/>
              </a:solidFill>
              <a:latin typeface="+mn-lt"/>
              <a:ea typeface="+mn-ea"/>
              <a:cs typeface="+mn-cs"/>
            </a:rPr>
            <a:t>イセンス料含む）を受ける場合に要する経費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以下に該当する場合は、助成対象となりません</a:t>
          </a:r>
        </a:p>
        <a:p>
          <a:r>
            <a:rPr lang="ja-JP" altLang="en-US" sz="1100" b="0" i="0" u="none" strike="noStrike" baseline="0" smtClean="0">
              <a:solidFill>
                <a:schemeClr val="lt1"/>
              </a:solidFill>
              <a:latin typeface="+mn-lt"/>
              <a:ea typeface="+mn-ea"/>
              <a:cs typeface="+mn-cs"/>
            </a:rPr>
            <a:t>（ア） 助成事業者に権利が帰属しない場合</a:t>
          </a:r>
        </a:p>
        <a:p>
          <a:r>
            <a:rPr lang="ja-JP" altLang="en-US" sz="1100" b="0" i="0" u="none" strike="noStrike" baseline="0" smtClean="0">
              <a:solidFill>
                <a:schemeClr val="lt1"/>
              </a:solidFill>
              <a:latin typeface="+mn-lt"/>
              <a:ea typeface="+mn-ea"/>
              <a:cs typeface="+mn-cs"/>
            </a:rPr>
            <a:t>（イ） 助成対象期間内に出願手続きを完了していることが公的機関の書類等で</a:t>
          </a:r>
        </a:p>
        <a:p>
          <a:r>
            <a:rPr lang="ja-JP" altLang="en-US" sz="1100" b="0" i="0" u="none" strike="noStrike" baseline="0" smtClean="0">
              <a:solidFill>
                <a:schemeClr val="lt1"/>
              </a:solidFill>
              <a:latin typeface="+mn-lt"/>
              <a:ea typeface="+mn-ea"/>
              <a:cs typeface="+mn-cs"/>
            </a:rPr>
            <a:t>確認できない場合</a:t>
          </a:r>
        </a:p>
        <a:p>
          <a:r>
            <a:rPr lang="ja-JP" altLang="en-US" sz="1100" b="0" i="0" u="none" strike="noStrike" baseline="0" smtClean="0">
              <a:solidFill>
                <a:schemeClr val="lt1"/>
              </a:solidFill>
              <a:latin typeface="+mn-lt"/>
              <a:ea typeface="+mn-ea"/>
              <a:cs typeface="+mn-cs"/>
            </a:rPr>
            <a:t>（ウ） 出願に係る調査、審査請求、登録、修正・更正に関する費用</a:t>
          </a:r>
          <a:endParaRPr kumimoji="1" lang="ja-JP" altLang="en-US" sz="1100">
            <a:solidFill>
              <a:schemeClr val="bg1"/>
            </a:solidFill>
          </a:endParaRP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xdr:from>
      <xdr:col>12</xdr:col>
      <xdr:colOff>0</xdr:colOff>
      <xdr:row>3</xdr:row>
      <xdr:rowOff>0</xdr:rowOff>
    </xdr:from>
    <xdr:to>
      <xdr:col>40</xdr:col>
      <xdr:colOff>53150</xdr:colOff>
      <xdr:row>13</xdr:row>
      <xdr:rowOff>179614</xdr:rowOff>
    </xdr:to>
    <xdr:sp macro="" textlink="">
      <xdr:nvSpPr>
        <xdr:cNvPr id="2" name="テキスト ボックス 1"/>
        <xdr:cNvSpPr txBox="1"/>
      </xdr:nvSpPr>
      <xdr:spPr>
        <a:xfrm>
          <a:off x="8741229" y="1583871"/>
          <a:ext cx="5125892" cy="518704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＜直接人件費＞　</a:t>
          </a:r>
          <a:r>
            <a:rPr kumimoji="1" lang="ja-JP" altLang="en-US" sz="1100">
              <a:solidFill>
                <a:schemeClr val="bg1"/>
              </a:solidFill>
            </a:rPr>
            <a:t>募集要項</a:t>
          </a:r>
          <a:r>
            <a:rPr kumimoji="1" lang="en-US" altLang="ja-JP" sz="1100">
              <a:solidFill>
                <a:schemeClr val="bg1"/>
              </a:solidFill>
            </a:rPr>
            <a:t>P.10</a:t>
          </a:r>
        </a:p>
        <a:p>
          <a:r>
            <a:rPr lang="ja-JP" altLang="en-US" sz="1100" b="1" i="0" u="sng" strike="noStrike" baseline="0" smtClean="0">
              <a:solidFill>
                <a:schemeClr val="lt1"/>
              </a:solidFill>
              <a:latin typeface="+mn-lt"/>
              <a:ea typeface="+mn-ea"/>
              <a:cs typeface="+mn-cs"/>
            </a:rPr>
            <a:t>製品・サービスの開発・改良に直接従事</a:t>
          </a:r>
          <a:r>
            <a:rPr lang="ja-JP" altLang="en-US" sz="1100" b="1" i="0" u="none" strike="noStrike" baseline="0" smtClean="0">
              <a:solidFill>
                <a:schemeClr val="lt1"/>
              </a:solidFill>
              <a:latin typeface="+mn-lt"/>
              <a:ea typeface="+mn-ea"/>
              <a:cs typeface="+mn-cs"/>
            </a:rPr>
            <a:t>した役員及び正社員の人件費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直接人件費のみでは、申請できません</a:t>
          </a:r>
        </a:p>
        <a:p>
          <a:r>
            <a:rPr lang="ja-JP" altLang="en-US" sz="1100" b="0" i="0" u="none" strike="noStrike" baseline="0" smtClean="0">
              <a:solidFill>
                <a:schemeClr val="lt1"/>
              </a:solidFill>
              <a:latin typeface="+mn-lt"/>
              <a:ea typeface="+mn-ea"/>
              <a:cs typeface="+mn-cs"/>
            </a:rPr>
            <a:t>イ </a:t>
          </a:r>
          <a:r>
            <a:rPr lang="ja-JP" altLang="en-US" sz="1100" b="0" i="0" u="sng" strike="noStrike" baseline="0" smtClean="0">
              <a:solidFill>
                <a:schemeClr val="lt1"/>
              </a:solidFill>
              <a:latin typeface="+mn-lt"/>
              <a:ea typeface="+mn-ea"/>
              <a:cs typeface="+mn-cs"/>
            </a:rPr>
            <a:t>本助成事業の開発・改良に直接従事する時間のみ</a:t>
          </a:r>
          <a:r>
            <a:rPr lang="ja-JP" altLang="en-US" sz="1100" b="0" i="0" u="none" strike="noStrike" baseline="0" smtClean="0">
              <a:solidFill>
                <a:schemeClr val="lt1"/>
              </a:solidFill>
              <a:latin typeface="+mn-lt"/>
              <a:ea typeface="+mn-ea"/>
              <a:cs typeface="+mn-cs"/>
            </a:rPr>
            <a:t>助成対象となります</a:t>
          </a:r>
        </a:p>
        <a:p>
          <a:r>
            <a:rPr lang="ja-JP" altLang="en-US" sz="1100" b="0" i="0" u="none" strike="noStrike" baseline="0" smtClean="0">
              <a:solidFill>
                <a:schemeClr val="lt1"/>
              </a:solidFill>
              <a:latin typeface="+mn-lt"/>
              <a:ea typeface="+mn-ea"/>
              <a:cs typeface="+mn-cs"/>
            </a:rPr>
            <a:t>ウ 直接人件費の助成金交付申請額は</a:t>
          </a:r>
          <a:r>
            <a:rPr lang="en-US" altLang="ja-JP" sz="1100" b="1" i="0" u="sng" strike="noStrike" baseline="0" smtClean="0">
              <a:solidFill>
                <a:schemeClr val="lt1"/>
              </a:solidFill>
              <a:latin typeface="+mn-lt"/>
              <a:ea typeface="+mn-ea"/>
              <a:cs typeface="+mn-cs"/>
            </a:rPr>
            <a:t>500 </a:t>
          </a:r>
          <a:r>
            <a:rPr lang="ja-JP" altLang="en-US" sz="1100" b="1" i="0" u="sng" strike="noStrike" baseline="0" smtClean="0">
              <a:solidFill>
                <a:schemeClr val="lt1"/>
              </a:solidFill>
              <a:latin typeface="+mn-lt"/>
              <a:ea typeface="+mn-ea"/>
              <a:cs typeface="+mn-cs"/>
            </a:rPr>
            <a:t>万円を上限</a:t>
          </a:r>
          <a:r>
            <a:rPr lang="ja-JP" altLang="en-US" sz="1100" b="0" i="0" u="none" strike="noStrike" baseline="0" smtClean="0">
              <a:solidFill>
                <a:schemeClr val="lt1"/>
              </a:solidFill>
              <a:latin typeface="+mn-lt"/>
              <a:ea typeface="+mn-ea"/>
              <a:cs typeface="+mn-cs"/>
            </a:rPr>
            <a:t>とします</a:t>
          </a:r>
        </a:p>
        <a:p>
          <a:r>
            <a:rPr lang="ja-JP" altLang="en-US" sz="1100" b="0" i="0" u="none" strike="noStrike" baseline="0" smtClean="0">
              <a:solidFill>
                <a:schemeClr val="lt1"/>
              </a:solidFill>
              <a:latin typeface="+mn-lt"/>
              <a:ea typeface="+mn-ea"/>
              <a:cs typeface="+mn-cs"/>
            </a:rPr>
            <a:t>エ 助成事業者の</a:t>
          </a:r>
          <a:r>
            <a:rPr lang="ja-JP" altLang="en-US" sz="1100" b="1" i="0" u="sng" strike="noStrike" baseline="0" smtClean="0">
              <a:solidFill>
                <a:schemeClr val="lt1"/>
              </a:solidFill>
              <a:latin typeface="+mn-lt"/>
              <a:ea typeface="+mn-ea"/>
              <a:cs typeface="+mn-cs"/>
            </a:rPr>
            <a:t>役員及び正社員</a:t>
          </a:r>
          <a:r>
            <a:rPr lang="ja-JP" altLang="en-US" sz="1100" b="0" i="0" u="none" strike="noStrike" baseline="0" smtClean="0">
              <a:solidFill>
                <a:schemeClr val="lt1"/>
              </a:solidFill>
              <a:latin typeface="+mn-lt"/>
              <a:ea typeface="+mn-ea"/>
              <a:cs typeface="+mn-cs"/>
            </a:rPr>
            <a:t>のうち、常態として本事業の開発・改良に従事し、</a:t>
          </a:r>
        </a:p>
        <a:p>
          <a:r>
            <a:rPr lang="ja-JP" altLang="en-US" sz="1100" b="0" i="0" u="none" strike="noStrike" baseline="0" smtClean="0">
              <a:solidFill>
                <a:schemeClr val="lt1"/>
              </a:solidFill>
              <a:latin typeface="+mn-lt"/>
              <a:ea typeface="+mn-ea"/>
              <a:cs typeface="+mn-cs"/>
            </a:rPr>
            <a:t>助成事業者から毎月一定の報酬、給与が直接支払われている方のみ、助成対象と</a:t>
          </a:r>
        </a:p>
        <a:p>
          <a:r>
            <a:rPr lang="ja-JP" altLang="en-US" sz="1100" b="0" i="0" u="none" strike="noStrike" baseline="0" smtClean="0">
              <a:solidFill>
                <a:schemeClr val="lt1"/>
              </a:solidFill>
              <a:latin typeface="+mn-lt"/>
              <a:ea typeface="+mn-ea"/>
              <a:cs typeface="+mn-cs"/>
            </a:rPr>
            <a:t>なります</a:t>
          </a:r>
        </a:p>
        <a:p>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報告時に</a:t>
          </a:r>
          <a:r>
            <a:rPr lang="ja-JP" altLang="en-US" sz="1100" b="0" i="0" u="sng" strike="noStrike" baseline="0" smtClean="0">
              <a:solidFill>
                <a:schemeClr val="lt1"/>
              </a:solidFill>
              <a:latin typeface="+mn-lt"/>
              <a:ea typeface="+mn-ea"/>
              <a:cs typeface="+mn-cs"/>
            </a:rPr>
            <a:t>登記簿謄本</a:t>
          </a:r>
          <a:r>
            <a:rPr lang="en-US" altLang="ja-JP" sz="1100" b="0" i="0" u="sng" strike="noStrike" baseline="0" smtClean="0">
              <a:solidFill>
                <a:schemeClr val="lt1"/>
              </a:solidFill>
              <a:latin typeface="+mn-lt"/>
              <a:ea typeface="+mn-ea"/>
              <a:cs typeface="+mn-cs"/>
            </a:rPr>
            <a:t>(</a:t>
          </a:r>
          <a:r>
            <a:rPr lang="ja-JP" altLang="en-US" sz="1100" b="0" i="0" u="sng" strike="noStrike" baseline="0" smtClean="0">
              <a:solidFill>
                <a:schemeClr val="lt1"/>
              </a:solidFill>
              <a:latin typeface="+mn-lt"/>
              <a:ea typeface="+mn-ea"/>
              <a:cs typeface="+mn-cs"/>
            </a:rPr>
            <a:t>役員</a:t>
          </a:r>
          <a:r>
            <a:rPr lang="en-US" altLang="ja-JP" sz="1100" b="0" i="0" u="sng"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a:t>
          </a:r>
          <a:r>
            <a:rPr lang="ja-JP" altLang="en-US" sz="1100" b="0" i="0" u="sng" strike="noStrike" baseline="0" smtClean="0">
              <a:solidFill>
                <a:schemeClr val="lt1"/>
              </a:solidFill>
              <a:latin typeface="+mn-lt"/>
              <a:ea typeface="+mn-ea"/>
              <a:cs typeface="+mn-cs"/>
            </a:rPr>
            <a:t>雇用保険被保険者証</a:t>
          </a:r>
          <a:r>
            <a:rPr lang="en-US" altLang="ja-JP" sz="1100" b="0" i="0" u="sng" strike="noStrike" baseline="0" smtClean="0">
              <a:solidFill>
                <a:schemeClr val="lt1"/>
              </a:solidFill>
              <a:latin typeface="+mn-lt"/>
              <a:ea typeface="+mn-ea"/>
              <a:cs typeface="+mn-cs"/>
            </a:rPr>
            <a:t>(</a:t>
          </a:r>
          <a:r>
            <a:rPr lang="ja-JP" altLang="en-US" sz="1100" b="0" i="0" u="sng" strike="noStrike" baseline="0" smtClean="0">
              <a:solidFill>
                <a:schemeClr val="lt1"/>
              </a:solidFill>
              <a:latin typeface="+mn-lt"/>
              <a:ea typeface="+mn-ea"/>
              <a:cs typeface="+mn-cs"/>
            </a:rPr>
            <a:t>社員</a:t>
          </a:r>
          <a:r>
            <a:rPr lang="en-US" altLang="ja-JP" sz="1100" b="0" i="0" u="sng" strike="noStrike" baseline="0" smtClean="0">
              <a:solidFill>
                <a:schemeClr val="lt1"/>
              </a:solidFill>
              <a:latin typeface="+mn-lt"/>
              <a:ea typeface="+mn-ea"/>
              <a:cs typeface="+mn-cs"/>
            </a:rPr>
            <a:t>)</a:t>
          </a:r>
          <a:r>
            <a:rPr lang="ja-JP" altLang="en-US" sz="1100" b="0" i="0" u="sng" strike="noStrike" baseline="0" smtClean="0">
              <a:solidFill>
                <a:schemeClr val="lt1"/>
              </a:solidFill>
              <a:latin typeface="+mn-lt"/>
              <a:ea typeface="+mn-ea"/>
              <a:cs typeface="+mn-cs"/>
            </a:rPr>
            <a:t>等</a:t>
          </a:r>
          <a:r>
            <a:rPr lang="ja-JP" altLang="en-US" sz="1100" b="0" i="0" u="none" strike="noStrike" baseline="0" smtClean="0">
              <a:solidFill>
                <a:schemeClr val="lt1"/>
              </a:solidFill>
              <a:latin typeface="+mn-lt"/>
              <a:ea typeface="+mn-ea"/>
              <a:cs typeface="+mn-cs"/>
            </a:rPr>
            <a:t>が必要となります</a:t>
          </a:r>
        </a:p>
        <a:p>
          <a:r>
            <a:rPr lang="ja-JP" altLang="en-US" sz="1100" b="0" i="0" u="none" strike="noStrike" baseline="0" smtClean="0">
              <a:solidFill>
                <a:schemeClr val="lt1"/>
              </a:solidFill>
              <a:latin typeface="+mn-lt"/>
              <a:ea typeface="+mn-ea"/>
              <a:cs typeface="+mn-cs"/>
            </a:rPr>
            <a:t>オ 時間給の単価は、「補足（１）人件費単価一覧表」（</a:t>
          </a:r>
          <a:r>
            <a:rPr lang="en-US" altLang="ja-JP" sz="1100" b="0" i="0" u="none" strike="noStrike" baseline="0" smtClean="0">
              <a:solidFill>
                <a:schemeClr val="lt1"/>
              </a:solidFill>
              <a:latin typeface="+mn-lt"/>
              <a:ea typeface="+mn-ea"/>
              <a:cs typeface="+mn-cs"/>
            </a:rPr>
            <a:t>P.20</a:t>
          </a:r>
          <a:r>
            <a:rPr lang="ja-JP" altLang="en-US" sz="1100" b="0" i="0" u="none" strike="noStrike" baseline="0" smtClean="0">
              <a:solidFill>
                <a:schemeClr val="lt1"/>
              </a:solidFill>
              <a:latin typeface="+mn-lt"/>
              <a:ea typeface="+mn-ea"/>
              <a:cs typeface="+mn-cs"/>
            </a:rPr>
            <a:t>）を適用します</a:t>
          </a:r>
        </a:p>
        <a:p>
          <a:r>
            <a:rPr lang="ja-JP" altLang="en-US" sz="1100" b="0" i="0" u="none" strike="noStrike" baseline="0" smtClean="0">
              <a:solidFill>
                <a:schemeClr val="lt1"/>
              </a:solidFill>
              <a:latin typeface="+mn-lt"/>
              <a:ea typeface="+mn-ea"/>
              <a:cs typeface="+mn-cs"/>
            </a:rPr>
            <a:t>カ 従事時間の上限は、１人につき</a:t>
          </a:r>
          <a:r>
            <a:rPr lang="en-US" altLang="ja-JP" sz="1100" b="0" i="0" u="none" strike="noStrike" baseline="0" smtClean="0">
              <a:solidFill>
                <a:schemeClr val="lt1"/>
              </a:solidFill>
              <a:latin typeface="+mn-lt"/>
              <a:ea typeface="+mn-ea"/>
              <a:cs typeface="+mn-cs"/>
            </a:rPr>
            <a:t>1 </a:t>
          </a:r>
          <a:r>
            <a:rPr lang="ja-JP" altLang="en-US" sz="1100" b="0" i="0" u="none" strike="noStrike" baseline="0" smtClean="0">
              <a:solidFill>
                <a:schemeClr val="lt1"/>
              </a:solidFill>
              <a:latin typeface="+mn-lt"/>
              <a:ea typeface="+mn-ea"/>
              <a:cs typeface="+mn-cs"/>
            </a:rPr>
            <a:t>日８時間、年間</a:t>
          </a:r>
          <a:r>
            <a:rPr lang="en-US" altLang="ja-JP" sz="1100" b="0" i="0" u="none" strike="noStrike" baseline="0" smtClean="0">
              <a:solidFill>
                <a:schemeClr val="lt1"/>
              </a:solidFill>
              <a:latin typeface="+mn-lt"/>
              <a:ea typeface="+mn-ea"/>
              <a:cs typeface="+mn-cs"/>
            </a:rPr>
            <a:t>1,800 </a:t>
          </a:r>
          <a:r>
            <a:rPr lang="ja-JP" altLang="en-US" sz="1100" b="0" i="0" u="none" strike="noStrike" baseline="0" smtClean="0">
              <a:solidFill>
                <a:schemeClr val="lt1"/>
              </a:solidFill>
              <a:latin typeface="+mn-lt"/>
              <a:ea typeface="+mn-ea"/>
              <a:cs typeface="+mn-cs"/>
            </a:rPr>
            <a:t>時間とします</a:t>
          </a:r>
        </a:p>
        <a:p>
          <a:r>
            <a:rPr lang="ja-JP" altLang="en-US" sz="1100" b="0" i="0" u="none" strike="noStrike" baseline="0" smtClean="0">
              <a:solidFill>
                <a:schemeClr val="lt1"/>
              </a:solidFill>
              <a:latin typeface="+mn-lt"/>
              <a:ea typeface="+mn-ea"/>
              <a:cs typeface="+mn-cs"/>
            </a:rPr>
            <a:t>キ 各従事者の当月助成対象経費（時間給</a:t>
          </a:r>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当月従事時間）が当月給与総支給額を</a:t>
          </a:r>
        </a:p>
        <a:p>
          <a:r>
            <a:rPr lang="ja-JP" altLang="en-US" sz="1100" b="0" i="0" u="none" strike="noStrike" baseline="0" smtClean="0">
              <a:solidFill>
                <a:schemeClr val="lt1"/>
              </a:solidFill>
              <a:latin typeface="+mn-lt"/>
              <a:ea typeface="+mn-ea"/>
              <a:cs typeface="+mn-cs"/>
            </a:rPr>
            <a:t>超える場合は、当月給与総支給額が助成対象経費の上限となります</a:t>
          </a:r>
        </a:p>
        <a:p>
          <a:r>
            <a:rPr lang="ja-JP" altLang="en-US" sz="1100" b="0" i="0" u="none" strike="noStrike" baseline="0" smtClean="0">
              <a:solidFill>
                <a:schemeClr val="lt1"/>
              </a:solidFill>
              <a:latin typeface="+mn-lt"/>
              <a:ea typeface="+mn-ea"/>
              <a:cs typeface="+mn-cs"/>
            </a:rPr>
            <a:t>ク 採択後（事前支援時）に</a:t>
          </a:r>
          <a:r>
            <a:rPr lang="ja-JP" altLang="en-US" sz="1100" b="0" i="0" u="sng" strike="noStrike" baseline="0" smtClean="0">
              <a:solidFill>
                <a:schemeClr val="lt1"/>
              </a:solidFill>
              <a:latin typeface="+mn-lt"/>
              <a:ea typeface="+mn-ea"/>
              <a:cs typeface="+mn-cs"/>
            </a:rPr>
            <a:t>就業規則</a:t>
          </a:r>
          <a:r>
            <a:rPr lang="ja-JP" altLang="en-US" sz="1100" b="0" i="0" u="none" strike="noStrike" baseline="0" smtClean="0">
              <a:solidFill>
                <a:schemeClr val="lt1"/>
              </a:solidFill>
              <a:latin typeface="+mn-lt"/>
              <a:ea typeface="+mn-ea"/>
              <a:cs typeface="+mn-cs"/>
            </a:rPr>
            <a:t>、</a:t>
          </a:r>
          <a:r>
            <a:rPr lang="ja-JP" altLang="en-US" sz="1100" b="0" i="0" u="sng" strike="noStrike" baseline="0" smtClean="0">
              <a:solidFill>
                <a:schemeClr val="lt1"/>
              </a:solidFill>
              <a:latin typeface="+mn-lt"/>
              <a:ea typeface="+mn-ea"/>
              <a:cs typeface="+mn-cs"/>
            </a:rPr>
            <a:t>賃金規程</a:t>
          </a:r>
          <a:r>
            <a:rPr lang="ja-JP" altLang="en-US" sz="1100" b="0" i="0" u="none" strike="noStrike" baseline="0" smtClean="0">
              <a:solidFill>
                <a:schemeClr val="lt1"/>
              </a:solidFill>
              <a:latin typeface="+mn-lt"/>
              <a:ea typeface="+mn-ea"/>
              <a:cs typeface="+mn-cs"/>
            </a:rPr>
            <a:t>、報告時に</a:t>
          </a:r>
          <a:r>
            <a:rPr lang="ja-JP" altLang="en-US" sz="1100" b="0" i="0" u="sng" strike="noStrike" baseline="0" smtClean="0">
              <a:solidFill>
                <a:schemeClr val="lt1"/>
              </a:solidFill>
              <a:latin typeface="+mn-lt"/>
              <a:ea typeface="+mn-ea"/>
              <a:cs typeface="+mn-cs"/>
            </a:rPr>
            <a:t>従事者の作業日報</a:t>
          </a:r>
        </a:p>
        <a:p>
          <a:r>
            <a:rPr lang="ja-JP" altLang="en-US" sz="1100" b="0" i="0" u="sng" strike="noStrike" baseline="0" smtClean="0">
              <a:solidFill>
                <a:schemeClr val="lt1"/>
              </a:solidFill>
              <a:latin typeface="+mn-lt"/>
              <a:ea typeface="+mn-ea"/>
              <a:cs typeface="+mn-cs"/>
            </a:rPr>
            <a:t>（指定書式）</a:t>
          </a:r>
          <a:r>
            <a:rPr lang="ja-JP" altLang="en-US" sz="1100" b="0" i="0" u="none" strike="noStrike" baseline="0" smtClean="0">
              <a:solidFill>
                <a:schemeClr val="lt1"/>
              </a:solidFill>
              <a:latin typeface="+mn-lt"/>
              <a:ea typeface="+mn-ea"/>
              <a:cs typeface="+mn-cs"/>
            </a:rPr>
            <a:t>、</a:t>
          </a:r>
          <a:r>
            <a:rPr lang="ja-JP" altLang="en-US" sz="1100" b="0" i="0" u="sng" strike="noStrike" baseline="0" smtClean="0">
              <a:solidFill>
                <a:schemeClr val="lt1"/>
              </a:solidFill>
              <a:latin typeface="+mn-lt"/>
              <a:ea typeface="+mn-ea"/>
              <a:cs typeface="+mn-cs"/>
            </a:rPr>
            <a:t>賃金台帳</a:t>
          </a:r>
          <a:r>
            <a:rPr lang="ja-JP" altLang="en-US" sz="1100" b="0" i="0" u="none" strike="noStrike" baseline="0" smtClean="0">
              <a:solidFill>
                <a:schemeClr val="lt1"/>
              </a:solidFill>
              <a:latin typeface="+mn-lt"/>
              <a:ea typeface="+mn-ea"/>
              <a:cs typeface="+mn-cs"/>
            </a:rPr>
            <a:t>等が必要となります</a:t>
          </a:r>
        </a:p>
        <a:p>
          <a:r>
            <a:rPr lang="ja-JP" altLang="en-US" sz="1100" b="0" i="0" u="none" strike="noStrike" baseline="0" smtClean="0">
              <a:solidFill>
                <a:schemeClr val="lt1"/>
              </a:solidFill>
              <a:latin typeface="+mn-lt"/>
              <a:ea typeface="+mn-ea"/>
              <a:cs typeface="+mn-cs"/>
            </a:rPr>
            <a:t>コ 次に該当する場合は、助成対象となりません</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ア</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給与の支払いが振込以外の場合（現金支給等）</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イ</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助成事業の</a:t>
          </a:r>
          <a:r>
            <a:rPr lang="ja-JP" altLang="en-US" sz="1100" b="1" i="0" u="sng" strike="noStrike" baseline="0" smtClean="0">
              <a:solidFill>
                <a:schemeClr val="lt1"/>
              </a:solidFill>
              <a:latin typeface="+mn-lt"/>
              <a:ea typeface="+mn-ea"/>
              <a:cs typeface="+mn-cs"/>
            </a:rPr>
            <a:t>開発・改良に直接的に関係のない業務</a:t>
          </a:r>
        </a:p>
        <a:p>
          <a:r>
            <a:rPr lang="ja-JP" altLang="en-US" sz="1100" b="0" i="0" u="none" strike="noStrike" baseline="0" smtClean="0">
              <a:solidFill>
                <a:schemeClr val="lt1"/>
              </a:solidFill>
              <a:latin typeface="+mn-lt"/>
              <a:ea typeface="+mn-ea"/>
              <a:cs typeface="+mn-cs"/>
            </a:rPr>
            <a:t>［例：開発統括、ディレクション、スケジュール管理、進行管理、関連資料収集、</a:t>
          </a:r>
        </a:p>
        <a:p>
          <a:r>
            <a:rPr lang="ja-JP" altLang="en-US" sz="1100" b="0" i="0" u="none" strike="noStrike" baseline="0" smtClean="0">
              <a:solidFill>
                <a:schemeClr val="lt1"/>
              </a:solidFill>
              <a:latin typeface="+mn-lt"/>
              <a:ea typeface="+mn-ea"/>
              <a:cs typeface="+mn-cs"/>
            </a:rPr>
            <a:t>調査、特許事務所打ち合わせ等］</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ウ</a:t>
          </a:r>
          <a:r>
            <a:rPr lang="en-US" altLang="ja-JP" sz="1100" b="0" i="0" u="none" strike="noStrike" baseline="0" smtClean="0">
              <a:solidFill>
                <a:schemeClr val="lt1"/>
              </a:solidFill>
              <a:latin typeface="+mn-lt"/>
              <a:ea typeface="+mn-ea"/>
              <a:cs typeface="+mn-cs"/>
            </a:rPr>
            <a:t>) </a:t>
          </a:r>
          <a:r>
            <a:rPr lang="ja-JP" altLang="en-US" sz="1100" b="1" i="0" u="sng" strike="noStrike" baseline="0" smtClean="0">
              <a:solidFill>
                <a:schemeClr val="lt1"/>
              </a:solidFill>
              <a:latin typeface="+mn-lt"/>
              <a:ea typeface="+mn-ea"/>
              <a:cs typeface="+mn-cs"/>
            </a:rPr>
            <a:t>販路開拓に係る業務</a:t>
          </a:r>
        </a:p>
        <a:p>
          <a:r>
            <a:rPr lang="ja-JP" altLang="en-US" sz="1100" b="0" i="0" u="none" strike="noStrike" baseline="0" smtClean="0">
              <a:solidFill>
                <a:schemeClr val="lt1"/>
              </a:solidFill>
              <a:latin typeface="+mn-lt"/>
              <a:ea typeface="+mn-ea"/>
              <a:cs typeface="+mn-cs"/>
            </a:rPr>
            <a:t>［ 例：広告案作成、展示会・イベントの打ち合わせ、準備、実施等］</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エ</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就業規則等に定められた所定労働時間を超えた時間外労働（</a:t>
          </a:r>
          <a:r>
            <a:rPr lang="ja-JP" altLang="en-US" sz="1100" b="1" i="0" u="none" strike="noStrike" baseline="0" smtClean="0">
              <a:solidFill>
                <a:schemeClr val="lt1"/>
              </a:solidFill>
              <a:latin typeface="+mn-lt"/>
              <a:ea typeface="+mn-ea"/>
              <a:cs typeface="+mn-cs"/>
            </a:rPr>
            <a:t>超過勤務</a:t>
          </a:r>
          <a:r>
            <a:rPr lang="ja-JP" altLang="en-US"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（オ） </a:t>
          </a:r>
          <a:r>
            <a:rPr lang="ja-JP" altLang="en-US" sz="1100" b="1" i="0" u="none" strike="noStrike" baseline="0" smtClean="0">
              <a:solidFill>
                <a:schemeClr val="lt1"/>
              </a:solidFill>
              <a:latin typeface="+mn-lt"/>
              <a:ea typeface="+mn-ea"/>
              <a:cs typeface="+mn-cs"/>
            </a:rPr>
            <a:t>休日労働</a:t>
          </a:r>
          <a:r>
            <a:rPr lang="ja-JP" altLang="en-US" sz="1100" b="0" i="0" u="none" strike="noStrike" baseline="0" smtClean="0">
              <a:solidFill>
                <a:schemeClr val="lt1"/>
              </a:solidFill>
              <a:latin typeface="+mn-lt"/>
              <a:ea typeface="+mn-ea"/>
              <a:cs typeface="+mn-cs"/>
            </a:rPr>
            <a:t>（就業規則等に定められた休日に労働した時間）</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カ</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個人事業者の自らに対する報酬</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キ</a:t>
          </a:r>
          <a:r>
            <a:rPr lang="en-US" altLang="ja-JP" sz="1100" b="0" i="0" u="none" strike="noStrike" baseline="0" smtClean="0">
              <a:solidFill>
                <a:schemeClr val="lt1"/>
              </a:solidFill>
              <a:latin typeface="+mn-lt"/>
              <a:ea typeface="+mn-ea"/>
              <a:cs typeface="+mn-cs"/>
            </a:rPr>
            <a:t>) </a:t>
          </a:r>
          <a:r>
            <a:rPr lang="ja-JP" altLang="en-US" sz="1100" b="1" i="0" u="none" strike="noStrike" baseline="0" smtClean="0">
              <a:solidFill>
                <a:schemeClr val="lt1"/>
              </a:solidFill>
              <a:latin typeface="+mn-lt"/>
              <a:ea typeface="+mn-ea"/>
              <a:cs typeface="+mn-cs"/>
            </a:rPr>
            <a:t>成果物・資料等から作業日報に記載した作業内容が確認できない場合</a:t>
          </a:r>
          <a:endParaRPr kumimoji="1" lang="ja-JP" altLang="en-US" sz="1100" b="1">
            <a:solidFill>
              <a:schemeClr val="bg1"/>
            </a:solidFill>
          </a:endParaRP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10</xdr:col>
      <xdr:colOff>440873</xdr:colOff>
      <xdr:row>5</xdr:row>
      <xdr:rowOff>210990</xdr:rowOff>
    </xdr:from>
    <xdr:to>
      <xdr:col>37</xdr:col>
      <xdr:colOff>120225</xdr:colOff>
      <xdr:row>20</xdr:row>
      <xdr:rowOff>315686</xdr:rowOff>
    </xdr:to>
    <xdr:sp macro="" textlink="">
      <xdr:nvSpPr>
        <xdr:cNvPr id="2" name="テキスト ボックス 1"/>
        <xdr:cNvSpPr txBox="1"/>
      </xdr:nvSpPr>
      <xdr:spPr>
        <a:xfrm>
          <a:off x="7184573" y="2458890"/>
          <a:ext cx="5241952" cy="654359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＜広告費＞　</a:t>
          </a:r>
          <a:r>
            <a:rPr kumimoji="1" lang="ja-JP" altLang="en-US" sz="1100">
              <a:solidFill>
                <a:schemeClr val="bg1"/>
              </a:solidFill>
            </a:rPr>
            <a:t>募集要項</a:t>
          </a:r>
          <a:r>
            <a:rPr kumimoji="1" lang="en-US" altLang="ja-JP" sz="1100">
              <a:solidFill>
                <a:schemeClr val="bg1"/>
              </a:solidFill>
            </a:rPr>
            <a:t>P.11</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助成事業で開発した試作品（製品・サービス）の広報を目的として、外部の事</a:t>
          </a:r>
        </a:p>
        <a:p>
          <a:r>
            <a:rPr lang="ja-JP" altLang="en-US" sz="1100" b="1" i="0" u="none" strike="noStrike" baseline="0" smtClean="0">
              <a:solidFill>
                <a:schemeClr val="lt1"/>
              </a:solidFill>
              <a:latin typeface="+mn-lt"/>
              <a:ea typeface="+mn-ea"/>
              <a:cs typeface="+mn-cs"/>
            </a:rPr>
            <a:t>業者等へ委託して行う取組（翻訳費含む）に要する経費</a:t>
          </a:r>
          <a:endParaRPr lang="en-US" altLang="ja-JP" sz="1100" b="1" i="0" u="none" strike="noStrike" baseline="0" smtClean="0">
            <a:solidFill>
              <a:schemeClr val="lt1"/>
            </a:solidFill>
            <a:latin typeface="+mn-lt"/>
            <a:ea typeface="+mn-ea"/>
            <a:cs typeface="+mn-cs"/>
          </a:endParaRPr>
        </a:p>
        <a:p>
          <a:endParaRPr lang="ja-JP" altLang="en-US" sz="1100" b="1"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１ パンフレット・チラシの作成</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以下に該当する場合は、助成対象となりません</a:t>
          </a:r>
        </a:p>
        <a:p>
          <a:r>
            <a:rPr lang="ja-JP" altLang="en-US" sz="1100" b="0" i="0" u="none" strike="noStrike" baseline="0" smtClean="0">
              <a:solidFill>
                <a:schemeClr val="lt1"/>
              </a:solidFill>
              <a:latin typeface="+mn-lt"/>
              <a:ea typeface="+mn-ea"/>
              <a:cs typeface="+mn-cs"/>
            </a:rPr>
            <a:t>（ア）</a:t>
          </a:r>
          <a:r>
            <a:rPr lang="en-US" altLang="ja-JP" sz="1100" b="0" i="0" u="none" strike="noStrike" baseline="0" smtClean="0">
              <a:solidFill>
                <a:schemeClr val="lt1"/>
              </a:solidFill>
              <a:latin typeface="+mn-lt"/>
              <a:ea typeface="+mn-ea"/>
              <a:cs typeface="+mn-cs"/>
            </a:rPr>
            <a:t>DVD</a:t>
          </a:r>
          <a:r>
            <a:rPr lang="ja-JP" altLang="en-US" sz="1100" b="0" i="0" u="none" strike="noStrike" baseline="0" smtClean="0">
              <a:solidFill>
                <a:schemeClr val="lt1"/>
              </a:solidFill>
              <a:latin typeface="+mn-lt"/>
              <a:ea typeface="+mn-ea"/>
              <a:cs typeface="+mn-cs"/>
            </a:rPr>
            <a:t>、</a:t>
          </a:r>
          <a:r>
            <a:rPr lang="en-US" altLang="ja-JP" sz="1100" b="0" i="0" u="none" strike="noStrike" baseline="0" smtClean="0">
              <a:solidFill>
                <a:schemeClr val="lt1"/>
              </a:solidFill>
              <a:latin typeface="+mn-lt"/>
              <a:ea typeface="+mn-ea"/>
              <a:cs typeface="+mn-cs"/>
            </a:rPr>
            <a:t>CD</a:t>
          </a:r>
          <a:r>
            <a:rPr lang="ja-JP" altLang="en-US" sz="1100" b="0" i="0" u="none" strike="noStrike" baseline="0" smtClean="0">
              <a:solidFill>
                <a:schemeClr val="lt1"/>
              </a:solidFill>
              <a:latin typeface="+mn-lt"/>
              <a:ea typeface="+mn-ea"/>
              <a:cs typeface="+mn-cs"/>
            </a:rPr>
            <a:t>等紙媒体以外で配布するもの</a:t>
          </a:r>
        </a:p>
        <a:p>
          <a:r>
            <a:rPr lang="ja-JP" altLang="en-US" sz="1100" b="0" i="0" u="none" strike="noStrike" baseline="0" smtClean="0">
              <a:solidFill>
                <a:schemeClr val="lt1"/>
              </a:solidFill>
              <a:latin typeface="+mn-lt"/>
              <a:ea typeface="+mn-ea"/>
              <a:cs typeface="+mn-cs"/>
            </a:rPr>
            <a:t>（イ）会社案内、名刺、商品タグ、紙袋、クリアホルダー、カレンダー、手帳、</a:t>
          </a:r>
        </a:p>
        <a:p>
          <a:r>
            <a:rPr lang="ja-JP" altLang="en-US" sz="1100" b="0" i="0" u="none" strike="noStrike" baseline="0" smtClean="0">
              <a:solidFill>
                <a:schemeClr val="lt1"/>
              </a:solidFill>
              <a:latin typeface="+mn-lt"/>
              <a:ea typeface="+mn-ea"/>
              <a:cs typeface="+mn-cs"/>
            </a:rPr>
            <a:t>記念品、ノベルティ等の作成費用</a:t>
          </a:r>
        </a:p>
        <a:p>
          <a:r>
            <a:rPr lang="ja-JP" altLang="en-US" sz="1100" b="0" i="0" u="none" strike="noStrike" baseline="0" smtClean="0">
              <a:solidFill>
                <a:schemeClr val="lt1"/>
              </a:solidFill>
              <a:latin typeface="+mn-lt"/>
              <a:ea typeface="+mn-ea"/>
              <a:cs typeface="+mn-cs"/>
            </a:rPr>
            <a:t>（ウ）ダイレクトメールの発送に係る費用や、チラシ折込に係る費用</a:t>
          </a:r>
        </a:p>
        <a:p>
          <a:r>
            <a:rPr lang="ja-JP" altLang="en-US" sz="1100" b="0" i="0" u="none" strike="noStrike" baseline="0" smtClean="0">
              <a:solidFill>
                <a:schemeClr val="lt1"/>
              </a:solidFill>
              <a:latin typeface="+mn-lt"/>
              <a:ea typeface="+mn-ea"/>
              <a:cs typeface="+mn-cs"/>
            </a:rPr>
            <a:t>（エ）助成事業終了時点での未使用残存品</a:t>
          </a:r>
        </a:p>
        <a:p>
          <a:r>
            <a:rPr lang="ja-JP" altLang="en-US" sz="1100" b="0" i="0" u="none" strike="noStrike" baseline="0" smtClean="0">
              <a:solidFill>
                <a:schemeClr val="lt1"/>
              </a:solidFill>
              <a:latin typeface="+mn-lt"/>
              <a:ea typeface="+mn-ea"/>
              <a:cs typeface="+mn-cs"/>
            </a:rPr>
            <a:t>イ 助成事業で開発した試作品以外の製品等や他社の社名・製品等が掲載されてい</a:t>
          </a:r>
        </a:p>
        <a:p>
          <a:r>
            <a:rPr lang="ja-JP" altLang="en-US" sz="1100" b="0" i="0" u="none" strike="noStrike" baseline="0" smtClean="0">
              <a:solidFill>
                <a:schemeClr val="lt1"/>
              </a:solidFill>
              <a:latin typeface="+mn-lt"/>
              <a:ea typeface="+mn-ea"/>
              <a:cs typeface="+mn-cs"/>
            </a:rPr>
            <a:t>る場合は按分対象となります</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２ ホームページの作成</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ホームページの維持管理費（サーバー費用も含む）は助成対象となりません</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３ 広告掲載</a:t>
          </a:r>
        </a:p>
        <a:p>
          <a:r>
            <a:rPr lang="ja-JP" altLang="en-US" sz="1100" b="0" i="0" u="none" strike="noStrike" baseline="0" smtClean="0">
              <a:solidFill>
                <a:schemeClr val="lt1"/>
              </a:solidFill>
              <a:latin typeface="+mn-lt"/>
              <a:ea typeface="+mn-ea"/>
              <a:cs typeface="+mn-cs"/>
            </a:rPr>
            <a:t>紙媒体（新聞、雑誌等）及びＷＥＢへの広告掲載費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代理店経由の契約ではないこと</a:t>
          </a:r>
        </a:p>
        <a:p>
          <a:r>
            <a:rPr lang="ja-JP" altLang="en-US" sz="1100" b="0" i="0" u="none" strike="noStrike" baseline="0" smtClean="0">
              <a:solidFill>
                <a:schemeClr val="lt1"/>
              </a:solidFill>
              <a:latin typeface="+mn-lt"/>
              <a:ea typeface="+mn-ea"/>
              <a:cs typeface="+mn-cs"/>
            </a:rPr>
            <a:t>イ 助成事業で開発した試作品以外の製品等や他社の社名・製品等が掲載されてい</a:t>
          </a:r>
        </a:p>
        <a:p>
          <a:r>
            <a:rPr lang="ja-JP" altLang="en-US" sz="1100" b="0" i="0" u="none" strike="noStrike" baseline="0" smtClean="0">
              <a:solidFill>
                <a:schemeClr val="lt1"/>
              </a:solidFill>
              <a:latin typeface="+mn-lt"/>
              <a:ea typeface="+mn-ea"/>
              <a:cs typeface="+mn-cs"/>
            </a:rPr>
            <a:t>る場合は按分対象となります</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４ </a:t>
          </a:r>
          <a:r>
            <a:rPr lang="en-US" altLang="ja-JP" sz="1100" b="1" i="0" u="none" strike="noStrike" baseline="0" smtClean="0">
              <a:solidFill>
                <a:schemeClr val="lt1"/>
              </a:solidFill>
              <a:latin typeface="+mn-lt"/>
              <a:ea typeface="+mn-ea"/>
              <a:cs typeface="+mn-cs"/>
            </a:rPr>
            <a:t>PR</a:t>
          </a:r>
          <a:r>
            <a:rPr lang="ja-JP" altLang="en-US" sz="1100" b="1" i="0" u="none" strike="noStrike" baseline="0" smtClean="0">
              <a:solidFill>
                <a:schemeClr val="lt1"/>
              </a:solidFill>
              <a:latin typeface="+mn-lt"/>
              <a:ea typeface="+mn-ea"/>
              <a:cs typeface="+mn-cs"/>
            </a:rPr>
            <a:t>動画の制作</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a:t>
          </a:r>
          <a:r>
            <a:rPr lang="ja-JP" altLang="en-US" sz="1100" b="0" i="0" u="sng" strike="noStrike" baseline="0" smtClean="0">
              <a:solidFill>
                <a:schemeClr val="lt1"/>
              </a:solidFill>
              <a:latin typeface="+mn-lt"/>
              <a:ea typeface="+mn-ea"/>
              <a:cs typeface="+mn-cs"/>
            </a:rPr>
            <a:t>１種類のみ</a:t>
          </a:r>
          <a:r>
            <a:rPr lang="ja-JP" altLang="en-US" sz="1100" b="0" i="0" u="none" strike="noStrike" baseline="0" smtClean="0">
              <a:solidFill>
                <a:schemeClr val="lt1"/>
              </a:solidFill>
              <a:latin typeface="+mn-lt"/>
              <a:ea typeface="+mn-ea"/>
              <a:cs typeface="+mn-cs"/>
            </a:rPr>
            <a:t>助成対象となります</a:t>
          </a:r>
        </a:p>
        <a:p>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同一映像を多言語で制作する場合は「１種類」として対象となります</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sng" strike="noStrike" baseline="0" smtClean="0">
              <a:solidFill>
                <a:schemeClr val="lt1"/>
              </a:solidFill>
              <a:latin typeface="+mn-lt"/>
              <a:ea typeface="+mn-ea"/>
              <a:cs typeface="+mn-cs"/>
            </a:rPr>
            <a:t>上記１～４に記載以外の広告に関する経費は、助成対象とはなりません</a:t>
          </a:r>
        </a:p>
        <a:p>
          <a:r>
            <a:rPr lang="ja-JP" altLang="en-US" sz="1100" b="0" i="0" u="none" strike="noStrike" baseline="0" smtClean="0">
              <a:solidFill>
                <a:schemeClr val="lt1"/>
              </a:solidFill>
              <a:latin typeface="+mn-lt"/>
              <a:ea typeface="+mn-ea"/>
              <a:cs typeface="+mn-cs"/>
            </a:rPr>
            <a:t>［例：看板やのぼり制作・設置、デジタルサイネージ、コマーシャル放映、ポ</a:t>
          </a:r>
        </a:p>
        <a:p>
          <a:r>
            <a:rPr lang="ja-JP" altLang="en-US" sz="1100" b="0" i="0" u="none" strike="noStrike" baseline="0" smtClean="0">
              <a:solidFill>
                <a:schemeClr val="lt1"/>
              </a:solidFill>
              <a:latin typeface="+mn-lt"/>
              <a:ea typeface="+mn-ea"/>
              <a:cs typeface="+mn-cs"/>
            </a:rPr>
            <a:t>スター掲示、紙媒体以外で配布するカタログ、プレスリリース配信サービ</a:t>
          </a:r>
        </a:p>
        <a:p>
          <a:r>
            <a:rPr lang="ja-JP" altLang="en-US" sz="1100" b="0" i="0" u="none" strike="noStrike" baseline="0" smtClean="0">
              <a:solidFill>
                <a:schemeClr val="lt1"/>
              </a:solidFill>
              <a:latin typeface="+mn-lt"/>
              <a:ea typeface="+mn-ea"/>
              <a:cs typeface="+mn-cs"/>
            </a:rPr>
            <a:t>ス等］</a:t>
          </a:r>
          <a:endParaRPr kumimoji="1" lang="ja-JP" altLang="en-US" sz="1100">
            <a:solidFill>
              <a:schemeClr val="bg1"/>
            </a:solidFill>
          </a:endParaRPr>
        </a:p>
      </xdr:txBody>
    </xdr:sp>
    <xdr:clientData fPrintsWithSheet="0"/>
  </xdr:twoCellAnchor>
  <xdr:twoCellAnchor>
    <xdr:from>
      <xdr:col>10</xdr:col>
      <xdr:colOff>440871</xdr:colOff>
      <xdr:row>2</xdr:row>
      <xdr:rowOff>522515</xdr:rowOff>
    </xdr:from>
    <xdr:to>
      <xdr:col>37</xdr:col>
      <xdr:colOff>116221</xdr:colOff>
      <xdr:row>5</xdr:row>
      <xdr:rowOff>54109</xdr:rowOff>
    </xdr:to>
    <xdr:sp macro="" textlink="">
      <xdr:nvSpPr>
        <xdr:cNvPr id="3" name="正方形/長方形 2"/>
        <xdr:cNvSpPr/>
      </xdr:nvSpPr>
      <xdr:spPr>
        <a:xfrm>
          <a:off x="7184571" y="903515"/>
          <a:ext cx="5237950" cy="139849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a:t>※</a:t>
          </a:r>
          <a:r>
            <a:rPr kumimoji="1" lang="ja-JP" altLang="en-US" sz="1100"/>
            <a:t>広報の具体的な目的としては、開発期間中に実施するものとして、「販売予告としての商品案内」、「（助成対象期間中に実施される）展示会でのニーズ確認」等を想定しています。</a:t>
          </a:r>
          <a:endParaRPr kumimoji="1" lang="en-US" altLang="ja-JP" sz="1100"/>
        </a:p>
        <a:p>
          <a:pPr algn="l"/>
          <a:endParaRPr kumimoji="1" lang="en-US" altLang="ja-JP" sz="1100"/>
        </a:p>
        <a:p>
          <a:pPr algn="l"/>
          <a:r>
            <a:rPr kumimoji="1" lang="en-US" altLang="ja-JP" sz="1100"/>
            <a:t>※</a:t>
          </a:r>
          <a:r>
            <a:rPr kumimoji="1" lang="ja-JP" altLang="en-US" sz="1100"/>
            <a:t>本助成事業は助成対象期間中の販売は認められていないため、「販売中」等と既に販売を行っていると捉えられる表示がされたものは対象外となりますので、ご注意ください。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12</xdr:col>
      <xdr:colOff>0</xdr:colOff>
      <xdr:row>2</xdr:row>
      <xdr:rowOff>854528</xdr:rowOff>
    </xdr:from>
    <xdr:to>
      <xdr:col>40</xdr:col>
      <xdr:colOff>68356</xdr:colOff>
      <xdr:row>26</xdr:row>
      <xdr:rowOff>38099</xdr:rowOff>
    </xdr:to>
    <xdr:sp macro="" textlink="">
      <xdr:nvSpPr>
        <xdr:cNvPr id="2" name="テキスト ボックス 1"/>
        <xdr:cNvSpPr txBox="1"/>
      </xdr:nvSpPr>
      <xdr:spPr>
        <a:xfrm>
          <a:off x="8605157" y="1235528"/>
          <a:ext cx="5141099" cy="8567057"/>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＜展示会等参加費＞　</a:t>
          </a:r>
          <a:r>
            <a:rPr kumimoji="1" lang="ja-JP" altLang="en-US" sz="1100">
              <a:solidFill>
                <a:schemeClr val="bg1"/>
              </a:solidFill>
            </a:rPr>
            <a:t>募集要項</a:t>
          </a:r>
          <a:r>
            <a:rPr kumimoji="1" lang="en-US" altLang="ja-JP" sz="1100">
              <a:solidFill>
                <a:schemeClr val="bg1"/>
              </a:solidFill>
            </a:rPr>
            <a:t>P.12</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助成事業で開発した試作品（製品・サービス）の周知又はニーズ確認を目的と</a:t>
          </a:r>
        </a:p>
        <a:p>
          <a:r>
            <a:rPr lang="ja-JP" altLang="en-US" sz="1100" b="1" i="0" u="none" strike="noStrike" baseline="0" smtClean="0">
              <a:solidFill>
                <a:schemeClr val="lt1"/>
              </a:solidFill>
              <a:latin typeface="+mn-lt"/>
              <a:ea typeface="+mn-ea"/>
              <a:cs typeface="+mn-cs"/>
            </a:rPr>
            <a:t>して行う国内外及びオンラインの展示会等出展に要する経費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試作品を無償提供する場合は、アンケートやヒヤリングを実施してください（販</a:t>
          </a:r>
        </a:p>
        <a:p>
          <a:r>
            <a:rPr lang="ja-JP" altLang="en-US" sz="1100" b="0" i="0" u="none" strike="noStrike" baseline="0" smtClean="0">
              <a:solidFill>
                <a:schemeClr val="lt1"/>
              </a:solidFill>
              <a:latin typeface="+mn-lt"/>
              <a:ea typeface="+mn-ea"/>
              <a:cs typeface="+mn-cs"/>
            </a:rPr>
            <a:t>売することはできません）</a:t>
          </a:r>
        </a:p>
        <a:p>
          <a:r>
            <a:rPr lang="ja-JP" altLang="en-US" sz="1100" b="1" i="0" u="sng" strike="noStrike" baseline="0" smtClean="0">
              <a:solidFill>
                <a:schemeClr val="lt1"/>
              </a:solidFill>
              <a:latin typeface="+mn-lt"/>
              <a:ea typeface="+mn-ea"/>
              <a:cs typeface="+mn-cs"/>
            </a:rPr>
            <a:t>オンラインの展示会等出展については、「１ 出展小間料」のみが助成対象とな</a:t>
          </a:r>
        </a:p>
        <a:p>
          <a:r>
            <a:rPr lang="ja-JP" altLang="en-US" sz="1100" b="1" i="0" u="sng" strike="noStrike" baseline="0" smtClean="0">
              <a:solidFill>
                <a:schemeClr val="lt1"/>
              </a:solidFill>
              <a:latin typeface="+mn-lt"/>
              <a:ea typeface="+mn-ea"/>
              <a:cs typeface="+mn-cs"/>
            </a:rPr>
            <a:t>ります</a:t>
          </a:r>
          <a:endParaRPr lang="en-US" altLang="ja-JP" sz="1100" b="1" i="0" u="sng" strike="noStrike" baseline="0" smtClean="0">
            <a:solidFill>
              <a:schemeClr val="lt1"/>
            </a:solidFill>
            <a:latin typeface="+mn-lt"/>
            <a:ea typeface="+mn-ea"/>
            <a:cs typeface="+mn-cs"/>
          </a:endParaRPr>
        </a:p>
        <a:p>
          <a:endParaRPr lang="ja-JP" altLang="en-US" sz="1100" b="1" i="0" u="sng"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１ 出展小間料</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以下に該当する場合は、助成対象となりません</a:t>
          </a:r>
        </a:p>
        <a:p>
          <a:r>
            <a:rPr lang="ja-JP" altLang="en-US" sz="1100" b="0" i="0" u="none" strike="noStrike" baseline="0" smtClean="0">
              <a:solidFill>
                <a:schemeClr val="lt1"/>
              </a:solidFill>
              <a:latin typeface="+mn-lt"/>
              <a:ea typeface="+mn-ea"/>
              <a:cs typeface="+mn-cs"/>
            </a:rPr>
            <a:t>（ア）営業・販売を伴う展示会等への出展経費</a:t>
          </a:r>
        </a:p>
        <a:p>
          <a:r>
            <a:rPr lang="ja-JP" altLang="en-US" sz="1100" b="0" i="0" u="none" strike="noStrike" baseline="0" smtClean="0">
              <a:solidFill>
                <a:schemeClr val="lt1"/>
              </a:solidFill>
              <a:latin typeface="+mn-lt"/>
              <a:ea typeface="+mn-ea"/>
              <a:cs typeface="+mn-cs"/>
            </a:rPr>
            <a:t>（イ）特定の顧客（会員等）のみを対象としている展示会等への出展経費</a:t>
          </a:r>
        </a:p>
        <a:p>
          <a:r>
            <a:rPr lang="ja-JP" altLang="en-US" sz="1100" b="0" i="0" u="none" strike="noStrike" baseline="0" smtClean="0">
              <a:solidFill>
                <a:schemeClr val="lt1"/>
              </a:solidFill>
              <a:latin typeface="+mn-lt"/>
              <a:ea typeface="+mn-ea"/>
              <a:cs typeface="+mn-cs"/>
            </a:rPr>
            <a:t>（ウ）出展小間内に助成事業者名（製品名・自社ブランド名）を表示していない場</a:t>
          </a:r>
        </a:p>
        <a:p>
          <a:r>
            <a:rPr lang="ja-JP" altLang="en-US" sz="1100" b="0" i="0" u="none" strike="noStrike" baseline="0" smtClean="0">
              <a:solidFill>
                <a:schemeClr val="lt1"/>
              </a:solidFill>
              <a:latin typeface="+mn-lt"/>
              <a:ea typeface="+mn-ea"/>
              <a:cs typeface="+mn-cs"/>
            </a:rPr>
            <a:t>合</a:t>
          </a:r>
        </a:p>
        <a:p>
          <a:r>
            <a:rPr lang="ja-JP" altLang="en-US" sz="1100" b="0" i="0" u="none" strike="noStrike" baseline="0" smtClean="0">
              <a:solidFill>
                <a:schemeClr val="lt1"/>
              </a:solidFill>
              <a:latin typeface="+mn-lt"/>
              <a:ea typeface="+mn-ea"/>
              <a:cs typeface="+mn-cs"/>
            </a:rPr>
            <a:t>（エ）出展及び使用の事実が写真（オンラインの展示会等の場合は、画面のハード</a:t>
          </a:r>
        </a:p>
        <a:p>
          <a:r>
            <a:rPr lang="ja-JP" altLang="en-US" sz="1100" b="0" i="0" u="none" strike="noStrike" baseline="0" smtClean="0">
              <a:solidFill>
                <a:schemeClr val="lt1"/>
              </a:solidFill>
              <a:latin typeface="+mn-lt"/>
              <a:ea typeface="+mn-ea"/>
              <a:cs typeface="+mn-cs"/>
            </a:rPr>
            <a:t>コピー）で確認できない場合</a:t>
          </a:r>
        </a:p>
        <a:p>
          <a:r>
            <a:rPr lang="ja-JP" altLang="en-US" sz="1100" b="0" i="0" u="none" strike="noStrike" baseline="0" smtClean="0">
              <a:solidFill>
                <a:schemeClr val="lt1"/>
              </a:solidFill>
              <a:latin typeface="+mn-lt"/>
              <a:ea typeface="+mn-ea"/>
              <a:cs typeface="+mn-cs"/>
            </a:rPr>
            <a:t>イ 助成事業者が全額負担している展示会等であっても、出展小間内に他社の社名</a:t>
          </a:r>
        </a:p>
        <a:p>
          <a:r>
            <a:rPr lang="ja-JP" altLang="en-US" sz="1100" b="0" i="0" u="none" strike="noStrike" baseline="0" smtClean="0">
              <a:solidFill>
                <a:schemeClr val="lt1"/>
              </a:solidFill>
              <a:latin typeface="+mn-lt"/>
              <a:ea typeface="+mn-ea"/>
              <a:cs typeface="+mn-cs"/>
            </a:rPr>
            <a:t>等の提示、他社の製品等の展示がある場合、按分の対象となる場合があります</a:t>
          </a:r>
        </a:p>
        <a:p>
          <a:r>
            <a:rPr lang="ja-JP" altLang="en-US" sz="1100" b="0" i="0" u="none" strike="noStrike" baseline="0" smtClean="0">
              <a:solidFill>
                <a:schemeClr val="lt1"/>
              </a:solidFill>
              <a:latin typeface="+mn-lt"/>
              <a:ea typeface="+mn-ea"/>
              <a:cs typeface="+mn-cs"/>
            </a:rPr>
            <a:t>ウ 本助成事業による試作品や成果物ではない製品・サービスの展示があった場合、</a:t>
          </a:r>
        </a:p>
        <a:p>
          <a:r>
            <a:rPr lang="ja-JP" altLang="en-US" sz="1100" b="0" i="0" u="none" strike="noStrike" baseline="0" smtClean="0">
              <a:solidFill>
                <a:schemeClr val="lt1"/>
              </a:solidFill>
              <a:latin typeface="+mn-lt"/>
              <a:ea typeface="+mn-ea"/>
              <a:cs typeface="+mn-cs"/>
            </a:rPr>
            <a:t>助成対象経費を按分して算出します</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２ 資材費</a:t>
          </a:r>
        </a:p>
        <a:p>
          <a:r>
            <a:rPr lang="ja-JP" altLang="en-US" sz="1100" b="0" i="0" u="none" strike="noStrike" baseline="0" smtClean="0">
              <a:solidFill>
                <a:schemeClr val="lt1"/>
              </a:solidFill>
              <a:latin typeface="+mn-lt"/>
              <a:ea typeface="+mn-ea"/>
              <a:cs typeface="+mn-cs"/>
            </a:rPr>
            <a:t>設営、装飾、ポスター・パネル作成、機器・備品リース、会場での光熱水費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以下の経費は、助成対象となりません</a:t>
          </a:r>
        </a:p>
        <a:p>
          <a:r>
            <a:rPr lang="ja-JP" altLang="en-US" sz="1100" b="0" i="0" u="none" strike="noStrike" baseline="0" smtClean="0">
              <a:solidFill>
                <a:schemeClr val="lt1"/>
              </a:solidFill>
              <a:latin typeface="+mn-lt"/>
              <a:ea typeface="+mn-ea"/>
              <a:cs typeface="+mn-cs"/>
            </a:rPr>
            <a:t>（ア）展示会に係る備品・機器の購入費（リースのみ対象）</a:t>
          </a:r>
        </a:p>
        <a:p>
          <a:r>
            <a:rPr lang="ja-JP" altLang="en-US" sz="1100" b="0" i="0" u="none" strike="noStrike" baseline="0" smtClean="0">
              <a:solidFill>
                <a:schemeClr val="lt1"/>
              </a:solidFill>
              <a:latin typeface="+mn-lt"/>
              <a:ea typeface="+mn-ea"/>
              <a:cs typeface="+mn-cs"/>
            </a:rPr>
            <a:t>（イ）自ら材料や既製品を調達して小間の設営・装飾又は販促物作成をする費用</a:t>
          </a:r>
        </a:p>
        <a:p>
          <a:r>
            <a:rPr lang="ja-JP" altLang="en-US" sz="1100" b="0" i="0" u="none" strike="noStrike" baseline="0" smtClean="0">
              <a:solidFill>
                <a:schemeClr val="lt1"/>
              </a:solidFill>
              <a:latin typeface="+mn-lt"/>
              <a:ea typeface="+mn-ea"/>
              <a:cs typeface="+mn-cs"/>
            </a:rPr>
            <a:t>（ウ）対象となる展示会で使用されたことが写真等で確認できないリース品や作成</a:t>
          </a:r>
        </a:p>
        <a:p>
          <a:r>
            <a:rPr lang="ja-JP" altLang="en-US" sz="1100" b="0" i="0" u="none" strike="noStrike" baseline="0" smtClean="0">
              <a:solidFill>
                <a:schemeClr val="lt1"/>
              </a:solidFill>
              <a:latin typeface="+mn-lt"/>
              <a:ea typeface="+mn-ea"/>
              <a:cs typeface="+mn-cs"/>
            </a:rPr>
            <a:t>ポスター・パネル等の経費</a:t>
          </a:r>
        </a:p>
        <a:p>
          <a:r>
            <a:rPr lang="ja-JP" altLang="en-US" sz="1100" b="0" i="0" u="none" strike="noStrike" baseline="0" smtClean="0">
              <a:solidFill>
                <a:schemeClr val="lt1"/>
              </a:solidFill>
              <a:latin typeface="+mn-lt"/>
              <a:ea typeface="+mn-ea"/>
              <a:cs typeface="+mn-cs"/>
            </a:rPr>
            <a:t>（エ）スタッフ用のハンガーラックや冷蔵庫等</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３ 輸送費</a:t>
          </a:r>
        </a:p>
        <a:p>
          <a:r>
            <a:rPr lang="ja-JP" altLang="en-US" sz="1100" b="0" i="0" u="none" strike="noStrike" baseline="0" smtClean="0">
              <a:solidFill>
                <a:schemeClr val="lt1"/>
              </a:solidFill>
              <a:latin typeface="+mn-lt"/>
              <a:ea typeface="+mn-ea"/>
              <a:cs typeface="+mn-cs"/>
            </a:rPr>
            <a:t>展示品や展示用資材、パンフレット等の運搬委託に係る経費（保険料含む）</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運搬を生業とする業者に外部委託するもので、自社と展示会場間の輸送に限り</a:t>
          </a:r>
        </a:p>
        <a:p>
          <a:r>
            <a:rPr lang="ja-JP" altLang="en-US" sz="1100" b="0" i="0" u="none" strike="noStrike" baseline="0" smtClean="0">
              <a:solidFill>
                <a:schemeClr val="lt1"/>
              </a:solidFill>
              <a:latin typeface="+mn-lt"/>
              <a:ea typeface="+mn-ea"/>
              <a:cs typeface="+mn-cs"/>
            </a:rPr>
            <a:t>ます</a:t>
          </a:r>
        </a:p>
        <a:p>
          <a:r>
            <a:rPr lang="ja-JP" altLang="en-US" sz="1100" b="0" i="0" u="none" strike="noStrike" baseline="0" smtClean="0">
              <a:solidFill>
                <a:schemeClr val="lt1"/>
              </a:solidFill>
              <a:latin typeface="+mn-lt"/>
              <a:ea typeface="+mn-ea"/>
              <a:cs typeface="+mn-cs"/>
            </a:rPr>
            <a:t>イ 展示会への搬入搬出を自社で行った経費（タクシー・バス・電車等の乗車料金、</a:t>
          </a:r>
        </a:p>
        <a:p>
          <a:r>
            <a:rPr lang="ja-JP" altLang="en-US" sz="1100" b="0" i="0" u="none" strike="noStrike" baseline="0" smtClean="0">
              <a:solidFill>
                <a:schemeClr val="lt1"/>
              </a:solidFill>
              <a:latin typeface="+mn-lt"/>
              <a:ea typeface="+mn-ea"/>
              <a:cs typeface="+mn-cs"/>
            </a:rPr>
            <a:t>レンタカー代、社用車のガソリン代等）は助成対象とはなりません</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４ 通訳費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通訳を生業とする業者に外部委託するものに限ります</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助成対象とならない場合の例：語学堪能な知人に通訳を頼んだ場合等</a:t>
          </a:r>
          <a:r>
            <a:rPr lang="en-US" altLang="ja-JP"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10</xdr:col>
      <xdr:colOff>375558</xdr:colOff>
      <xdr:row>2</xdr:row>
      <xdr:rowOff>5442</xdr:rowOff>
    </xdr:from>
    <xdr:to>
      <xdr:col>37</xdr:col>
      <xdr:colOff>48506</xdr:colOff>
      <xdr:row>19</xdr:row>
      <xdr:rowOff>152399</xdr:rowOff>
    </xdr:to>
    <xdr:sp macro="" textlink="">
      <xdr:nvSpPr>
        <xdr:cNvPr id="2" name="テキスト ボックス 1"/>
        <xdr:cNvSpPr txBox="1"/>
      </xdr:nvSpPr>
      <xdr:spPr>
        <a:xfrm>
          <a:off x="7064829" y="386442"/>
          <a:ext cx="5235548" cy="8109857"/>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＜イベント開催費＞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助成事業で開発した試作品（製品・サービス）の広報又はニーズ確認を目的として、</a:t>
          </a:r>
        </a:p>
        <a:p>
          <a:r>
            <a:rPr lang="ja-JP" altLang="en-US" sz="1100" b="1" i="0" u="none" strike="noStrike" baseline="0" smtClean="0">
              <a:solidFill>
                <a:schemeClr val="lt1"/>
              </a:solidFill>
              <a:latin typeface="+mn-lt"/>
              <a:ea typeface="+mn-ea"/>
              <a:cs typeface="+mn-cs"/>
            </a:rPr>
            <a:t>自社イベントを開催するために要する経費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イベント運営業者等に企画・運営を委託する経費は助成対象とはなりません</a:t>
          </a:r>
        </a:p>
        <a:p>
          <a:r>
            <a:rPr lang="ja-JP" altLang="en-US" sz="1100" b="0" i="0" u="none" strike="noStrike" baseline="0" smtClean="0">
              <a:solidFill>
                <a:schemeClr val="lt1"/>
              </a:solidFill>
              <a:latin typeface="+mn-lt"/>
              <a:ea typeface="+mn-ea"/>
              <a:cs typeface="+mn-cs"/>
            </a:rPr>
            <a:t>イ 試作品を無償提供する場合は、アンケートやヒヤリングを実施してください（販</a:t>
          </a:r>
        </a:p>
        <a:p>
          <a:r>
            <a:rPr lang="ja-JP" altLang="en-US" sz="1100" b="0" i="0" u="none" strike="noStrike" baseline="0" smtClean="0">
              <a:solidFill>
                <a:schemeClr val="lt1"/>
              </a:solidFill>
              <a:latin typeface="+mn-lt"/>
              <a:ea typeface="+mn-ea"/>
              <a:cs typeface="+mn-cs"/>
            </a:rPr>
            <a:t>売することはできません）</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１ 会場借上費用</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以下に該当する場合は、助成対象となりません</a:t>
          </a:r>
        </a:p>
        <a:p>
          <a:r>
            <a:rPr lang="ja-JP" altLang="en-US" sz="1100" b="0" i="0" u="none" strike="noStrike" baseline="0" smtClean="0">
              <a:solidFill>
                <a:schemeClr val="lt1"/>
              </a:solidFill>
              <a:latin typeface="+mn-lt"/>
              <a:ea typeface="+mn-ea"/>
              <a:cs typeface="+mn-cs"/>
            </a:rPr>
            <a:t>（ア）販売を伴う場合</a:t>
          </a:r>
        </a:p>
        <a:p>
          <a:r>
            <a:rPr lang="ja-JP" altLang="en-US" sz="1100" b="0" i="0" u="none" strike="noStrike" baseline="0" smtClean="0">
              <a:solidFill>
                <a:schemeClr val="lt1"/>
              </a:solidFill>
              <a:latin typeface="+mn-lt"/>
              <a:ea typeface="+mn-ea"/>
              <a:cs typeface="+mn-cs"/>
            </a:rPr>
            <a:t>（イ）特定の顧客（会員等）のみを対象とする場合</a:t>
          </a:r>
        </a:p>
        <a:p>
          <a:r>
            <a:rPr lang="ja-JP" altLang="en-US" sz="1100" b="0" i="0" u="none" strike="noStrike" baseline="0" smtClean="0">
              <a:solidFill>
                <a:schemeClr val="lt1"/>
              </a:solidFill>
              <a:latin typeface="+mn-lt"/>
              <a:ea typeface="+mn-ea"/>
              <a:cs typeface="+mn-cs"/>
            </a:rPr>
            <a:t>（ウ）助成事業者名（製品名・自社ブランド名）が会場内に表示されていない場合</a:t>
          </a:r>
        </a:p>
        <a:p>
          <a:r>
            <a:rPr lang="ja-JP" altLang="en-US" sz="1100" b="0" i="0" u="none" strike="noStrike" baseline="0" smtClean="0">
              <a:solidFill>
                <a:schemeClr val="lt1"/>
              </a:solidFill>
              <a:latin typeface="+mn-lt"/>
              <a:ea typeface="+mn-ea"/>
              <a:cs typeface="+mn-cs"/>
            </a:rPr>
            <a:t>（エ）イベント開催の事実が写真で確認できない場合</a:t>
          </a:r>
        </a:p>
        <a:p>
          <a:r>
            <a:rPr lang="ja-JP" altLang="en-US" sz="1100" b="0" i="0" u="none" strike="noStrike" baseline="0" smtClean="0">
              <a:solidFill>
                <a:schemeClr val="lt1"/>
              </a:solidFill>
              <a:latin typeface="+mn-lt"/>
              <a:ea typeface="+mn-ea"/>
              <a:cs typeface="+mn-cs"/>
            </a:rPr>
            <a:t>イ 助成事業者が全額負担しているイベント等であっても、会場内に他社の社名等</a:t>
          </a:r>
        </a:p>
        <a:p>
          <a:r>
            <a:rPr lang="ja-JP" altLang="en-US" sz="1100" b="0" i="0" u="none" strike="noStrike" baseline="0" smtClean="0">
              <a:solidFill>
                <a:schemeClr val="lt1"/>
              </a:solidFill>
              <a:latin typeface="+mn-lt"/>
              <a:ea typeface="+mn-ea"/>
              <a:cs typeface="+mn-cs"/>
            </a:rPr>
            <a:t>の提示、他社の製品等の展示がある場合、按分の対象となる場合があります</a:t>
          </a:r>
        </a:p>
        <a:p>
          <a:r>
            <a:rPr lang="ja-JP" altLang="en-US" sz="1100" b="0" i="0" u="none" strike="noStrike" baseline="0" smtClean="0">
              <a:solidFill>
                <a:schemeClr val="lt1"/>
              </a:solidFill>
              <a:latin typeface="+mn-lt"/>
              <a:ea typeface="+mn-ea"/>
              <a:cs typeface="+mn-cs"/>
            </a:rPr>
            <a:t>ウ 本助成事業の試作品や成果物ではない製品・サービスの展示があった場合、助</a:t>
          </a:r>
        </a:p>
        <a:p>
          <a:r>
            <a:rPr lang="ja-JP" altLang="en-US" sz="1100" b="0" i="0" u="none" strike="noStrike" baseline="0" smtClean="0">
              <a:solidFill>
                <a:schemeClr val="lt1"/>
              </a:solidFill>
              <a:latin typeface="+mn-lt"/>
              <a:ea typeface="+mn-ea"/>
              <a:cs typeface="+mn-cs"/>
            </a:rPr>
            <a:t>成対象経費を按分して算出します</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２ 資材費</a:t>
          </a:r>
        </a:p>
        <a:p>
          <a:r>
            <a:rPr lang="ja-JP" altLang="en-US" sz="1100" b="0" i="0" u="none" strike="noStrike" baseline="0" smtClean="0">
              <a:solidFill>
                <a:schemeClr val="lt1"/>
              </a:solidFill>
              <a:latin typeface="+mn-lt"/>
              <a:ea typeface="+mn-ea"/>
              <a:cs typeface="+mn-cs"/>
            </a:rPr>
            <a:t>設営、装飾、ポスター・パネル作成、機器・備品リース、会場での光熱水費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以下の経費は、助成対象となりません</a:t>
          </a:r>
        </a:p>
        <a:p>
          <a:r>
            <a:rPr lang="ja-JP" altLang="en-US" sz="1100" b="0" i="0" u="none" strike="noStrike" baseline="0" smtClean="0">
              <a:solidFill>
                <a:schemeClr val="lt1"/>
              </a:solidFill>
              <a:latin typeface="+mn-lt"/>
              <a:ea typeface="+mn-ea"/>
              <a:cs typeface="+mn-cs"/>
            </a:rPr>
            <a:t>（ア）イベント会場に係る備品・機器の購入費（リースのみ対象）</a:t>
          </a:r>
        </a:p>
        <a:p>
          <a:r>
            <a:rPr lang="ja-JP" altLang="en-US" sz="1100" b="0" i="0" u="none" strike="noStrike" baseline="0" smtClean="0">
              <a:solidFill>
                <a:schemeClr val="lt1"/>
              </a:solidFill>
              <a:latin typeface="+mn-lt"/>
              <a:ea typeface="+mn-ea"/>
              <a:cs typeface="+mn-cs"/>
            </a:rPr>
            <a:t>（イ）自ら材料や既製品を調達して会場の設営・装飾又は販促物作成をする費用</a:t>
          </a:r>
        </a:p>
        <a:p>
          <a:r>
            <a:rPr lang="ja-JP" altLang="en-US" sz="1100" b="0" i="0" u="none" strike="noStrike" baseline="0" smtClean="0">
              <a:solidFill>
                <a:schemeClr val="lt1"/>
              </a:solidFill>
              <a:latin typeface="+mn-lt"/>
              <a:ea typeface="+mn-ea"/>
              <a:cs typeface="+mn-cs"/>
            </a:rPr>
            <a:t>（ウ）イベント会場で使用されたことが写真等で確認できないリース品や作成ポス</a:t>
          </a:r>
        </a:p>
        <a:p>
          <a:r>
            <a:rPr lang="ja-JP" altLang="en-US" sz="1100" b="0" i="0" u="none" strike="noStrike" baseline="0" smtClean="0">
              <a:solidFill>
                <a:schemeClr val="lt1"/>
              </a:solidFill>
              <a:latin typeface="+mn-lt"/>
              <a:ea typeface="+mn-ea"/>
              <a:cs typeface="+mn-cs"/>
            </a:rPr>
            <a:t>ター・パネル等の経費</a:t>
          </a:r>
        </a:p>
        <a:p>
          <a:r>
            <a:rPr lang="ja-JP" altLang="en-US" sz="1100" b="0" i="0" u="none" strike="noStrike" baseline="0" smtClean="0">
              <a:solidFill>
                <a:schemeClr val="lt1"/>
              </a:solidFill>
              <a:latin typeface="+mn-lt"/>
              <a:ea typeface="+mn-ea"/>
              <a:cs typeface="+mn-cs"/>
            </a:rPr>
            <a:t>（エ）スタッフ用のハンガーラックや冷蔵庫等</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３ 輸送費</a:t>
          </a:r>
        </a:p>
        <a:p>
          <a:r>
            <a:rPr lang="ja-JP" altLang="en-US" sz="1100" b="0" i="0" u="none" strike="noStrike" baseline="0" smtClean="0">
              <a:solidFill>
                <a:schemeClr val="lt1"/>
              </a:solidFill>
              <a:latin typeface="+mn-lt"/>
              <a:ea typeface="+mn-ea"/>
              <a:cs typeface="+mn-cs"/>
            </a:rPr>
            <a:t>展示品や展示用資材、パンフレット等の運搬委託に係る経費（保険料を含む）</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運搬を生業とする業者に外部委託するもので、自社とイベント会場間の輸送に</a:t>
          </a:r>
        </a:p>
        <a:p>
          <a:r>
            <a:rPr lang="ja-JP" altLang="en-US" sz="1100" b="0" i="0" u="none" strike="noStrike" baseline="0" smtClean="0">
              <a:solidFill>
                <a:schemeClr val="lt1"/>
              </a:solidFill>
              <a:latin typeface="+mn-lt"/>
              <a:ea typeface="+mn-ea"/>
              <a:cs typeface="+mn-cs"/>
            </a:rPr>
            <a:t>限ります</a:t>
          </a:r>
        </a:p>
        <a:p>
          <a:r>
            <a:rPr lang="ja-JP" altLang="en-US" sz="1100" b="0" i="0" u="none" strike="noStrike" baseline="0" smtClean="0">
              <a:solidFill>
                <a:schemeClr val="lt1"/>
              </a:solidFill>
              <a:latin typeface="+mn-lt"/>
              <a:ea typeface="+mn-ea"/>
              <a:cs typeface="+mn-cs"/>
            </a:rPr>
            <a:t>イ イベント会場への搬入搬出を自社で行った経費（タクシー・バス・電車等の乗</a:t>
          </a:r>
        </a:p>
        <a:p>
          <a:r>
            <a:rPr lang="ja-JP" altLang="en-US" sz="1100" b="0" i="0" u="none" strike="noStrike" baseline="0" smtClean="0">
              <a:solidFill>
                <a:schemeClr val="lt1"/>
              </a:solidFill>
              <a:latin typeface="+mn-lt"/>
              <a:ea typeface="+mn-ea"/>
              <a:cs typeface="+mn-cs"/>
            </a:rPr>
            <a:t>車料金、レンタカー代、社用車のガソリン代等）は助成対象とはなりません</a:t>
          </a:r>
          <a:endParaRPr lang="en-US" altLang="ja-JP" sz="1100" b="0" i="0" u="none" strike="noStrike" baseline="0" smtClean="0">
            <a:solidFill>
              <a:schemeClr val="lt1"/>
            </a:solidFill>
            <a:latin typeface="+mn-lt"/>
            <a:ea typeface="+mn-ea"/>
            <a:cs typeface="+mn-cs"/>
          </a:endParaRPr>
        </a:p>
        <a:p>
          <a:endParaRPr lang="ja-JP" altLang="en-US" sz="1100" b="0" i="0" u="none" strike="noStrike" baseline="0" smtClean="0">
            <a:solidFill>
              <a:schemeClr val="lt1"/>
            </a:solidFill>
            <a:latin typeface="+mn-lt"/>
            <a:ea typeface="+mn-ea"/>
            <a:cs typeface="+mn-cs"/>
          </a:endParaRPr>
        </a:p>
        <a:p>
          <a:r>
            <a:rPr lang="ja-JP" altLang="en-US" sz="1100" b="1" i="0" u="none" strike="noStrike" baseline="0" smtClean="0">
              <a:solidFill>
                <a:schemeClr val="lt1"/>
              </a:solidFill>
              <a:latin typeface="+mn-lt"/>
              <a:ea typeface="+mn-ea"/>
              <a:cs typeface="+mn-cs"/>
            </a:rPr>
            <a:t>４ 通訳費</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通訳を生業とする業者に外部委託するものに限ります</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助成対象とならない場合の例：語学堪能な知人に通訳を頼んだ場合等</a:t>
          </a:r>
          <a:r>
            <a:rPr lang="en-US" altLang="ja-JP"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7</xdr:col>
      <xdr:colOff>28575</xdr:colOff>
      <xdr:row>2</xdr:row>
      <xdr:rowOff>57150</xdr:rowOff>
    </xdr:from>
    <xdr:to>
      <xdr:col>7</xdr:col>
      <xdr:colOff>342899</xdr:colOff>
      <xdr:row>7</xdr:row>
      <xdr:rowOff>19050</xdr:rowOff>
    </xdr:to>
    <xdr:sp macro="" textlink="">
      <xdr:nvSpPr>
        <xdr:cNvPr id="2" name="右中かっこ 1">
          <a:extLst>
            <a:ext uri="{FF2B5EF4-FFF2-40B4-BE49-F238E27FC236}">
              <a16:creationId xmlns:a16="http://schemas.microsoft.com/office/drawing/2014/main" id="{00000000-0008-0000-0B00-000002000000}"/>
            </a:ext>
          </a:extLst>
        </xdr:cNvPr>
        <xdr:cNvSpPr/>
      </xdr:nvSpPr>
      <xdr:spPr>
        <a:xfrm>
          <a:off x="6677025" y="647700"/>
          <a:ext cx="314324" cy="1771650"/>
        </a:xfrm>
        <a:prstGeom prst="rightBrace">
          <a:avLst>
            <a:gd name="adj1" fmla="val 8333"/>
            <a:gd name="adj2" fmla="val 44178"/>
          </a:avLst>
        </a:prstGeom>
        <a:ln w="28575">
          <a:solidFill>
            <a:srgbClr val="0000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28575</xdr:colOff>
      <xdr:row>2</xdr:row>
      <xdr:rowOff>123825</xdr:rowOff>
    </xdr:from>
    <xdr:to>
      <xdr:col>12</xdr:col>
      <xdr:colOff>428625</xdr:colOff>
      <xdr:row>7</xdr:row>
      <xdr:rowOff>152400</xdr:rowOff>
    </xdr:to>
    <xdr:sp macro="" textlink="">
      <xdr:nvSpPr>
        <xdr:cNvPr id="3" name="正方形/長方形 2">
          <a:extLst>
            <a:ext uri="{FF2B5EF4-FFF2-40B4-BE49-F238E27FC236}">
              <a16:creationId xmlns:a16="http://schemas.microsoft.com/office/drawing/2014/main" id="{00000000-0008-0000-0B00-000003000000}"/>
            </a:ext>
          </a:extLst>
        </xdr:cNvPr>
        <xdr:cNvSpPr/>
      </xdr:nvSpPr>
      <xdr:spPr>
        <a:xfrm>
          <a:off x="7143750" y="714375"/>
          <a:ext cx="2695575" cy="1838325"/>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FF"/>
              </a:solidFill>
            </a:rPr>
            <a:t>主要取引先３社の売上と、</a:t>
          </a:r>
          <a:endParaRPr kumimoji="1" lang="en-US" altLang="ja-JP" sz="1100" b="1">
            <a:solidFill>
              <a:srgbClr val="0000FF"/>
            </a:solidFill>
          </a:endParaRPr>
        </a:p>
        <a:p>
          <a:pPr algn="l"/>
          <a:r>
            <a:rPr kumimoji="1" lang="ja-JP" altLang="en-US" sz="1100" b="1">
              <a:solidFill>
                <a:srgbClr val="0000FF"/>
              </a:solidFill>
            </a:rPr>
            <a:t>直近決算の売上高を入力してください</a:t>
          </a:r>
          <a:endParaRPr kumimoji="1" lang="en-US" altLang="ja-JP" sz="1100" b="1">
            <a:solidFill>
              <a:srgbClr val="0000FF"/>
            </a:solidFill>
          </a:endParaRPr>
        </a:p>
      </xdr:txBody>
    </xdr:sp>
    <xdr:clientData/>
  </xdr:twoCellAnchor>
  <xdr:twoCellAnchor>
    <xdr:from>
      <xdr:col>8</xdr:col>
      <xdr:colOff>0</xdr:colOff>
      <xdr:row>11</xdr:row>
      <xdr:rowOff>0</xdr:rowOff>
    </xdr:from>
    <xdr:to>
      <xdr:col>12</xdr:col>
      <xdr:colOff>400050</xdr:colOff>
      <xdr:row>15</xdr:row>
      <xdr:rowOff>123825</xdr:rowOff>
    </xdr:to>
    <xdr:sp macro="" textlink="">
      <xdr:nvSpPr>
        <xdr:cNvPr id="4" name="正方形/長方形 3">
          <a:extLst>
            <a:ext uri="{FF2B5EF4-FFF2-40B4-BE49-F238E27FC236}">
              <a16:creationId xmlns:a16="http://schemas.microsoft.com/office/drawing/2014/main" id="{00000000-0008-0000-0B00-000004000000}"/>
            </a:ext>
          </a:extLst>
        </xdr:cNvPr>
        <xdr:cNvSpPr/>
      </xdr:nvSpPr>
      <xdr:spPr>
        <a:xfrm>
          <a:off x="7115175" y="3857625"/>
          <a:ext cx="2695575" cy="2409825"/>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FF"/>
              </a:solidFill>
            </a:rPr>
            <a:t>「本申請との併願」</a:t>
          </a:r>
          <a:endParaRPr kumimoji="1" lang="en-US" altLang="ja-JP" sz="1100" b="1">
            <a:solidFill>
              <a:srgbClr val="0000FF"/>
            </a:solidFill>
          </a:endParaRPr>
        </a:p>
        <a:p>
          <a:pPr algn="l"/>
          <a:r>
            <a:rPr kumimoji="1" lang="ja-JP" altLang="en-US" sz="1100" b="1">
              <a:solidFill>
                <a:srgbClr val="0000FF"/>
              </a:solidFill>
            </a:rPr>
            <a:t>申請テーマ（助成対象商品）について併願のあり・なし</a:t>
          </a:r>
          <a:endParaRPr kumimoji="1" lang="en-US" altLang="ja-JP" sz="1100" b="1">
            <a:solidFill>
              <a:srgbClr val="0000FF"/>
            </a:solidFill>
          </a:endParaRPr>
        </a:p>
        <a:p>
          <a:pPr algn="l"/>
          <a:endParaRPr kumimoji="1" lang="en-US" altLang="ja-JP" sz="1100" b="1">
            <a:solidFill>
              <a:srgbClr val="0000FF"/>
            </a:solidFill>
          </a:endParaRPr>
        </a:p>
        <a:p>
          <a:pPr algn="l"/>
          <a:r>
            <a:rPr kumimoji="1" lang="ja-JP" altLang="en-US" sz="1100" b="1">
              <a:solidFill>
                <a:srgbClr val="0000FF"/>
              </a:solidFill>
            </a:rPr>
            <a:t>「本申請との経費の重複」</a:t>
          </a:r>
          <a:endParaRPr kumimoji="1" lang="en-US" altLang="ja-JP" sz="1100" b="1">
            <a:solidFill>
              <a:srgbClr val="0000FF"/>
            </a:solidFill>
          </a:endParaRPr>
        </a:p>
        <a:p>
          <a:pPr algn="l"/>
          <a:r>
            <a:rPr kumimoji="1" lang="ja-JP" altLang="en-US" sz="1100" b="1">
              <a:solidFill>
                <a:srgbClr val="0000FF"/>
              </a:solidFill>
            </a:rPr>
            <a:t>出展予定の展示会について、本助成事業の経費との重複のあり・なし</a:t>
          </a:r>
          <a:endParaRPr kumimoji="1" lang="en-US" altLang="ja-JP" sz="1100" b="1">
            <a:solidFill>
              <a:srgbClr val="0000FF"/>
            </a:solidFill>
          </a:endParaRPr>
        </a:p>
      </xdr:txBody>
    </xdr:sp>
    <xdr:clientData/>
  </xdr:twoCellAnchor>
</xdr:wsDr>
</file>

<file path=xl/drawings/drawing20.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a:extLst>
            <a:ext uri="{FF2B5EF4-FFF2-40B4-BE49-F238E27FC236}">
              <a16:creationId xmlns:a16="http://schemas.microsoft.com/office/drawing/2014/main" id="{00000000-0008-0000-2800-000002000000}"/>
            </a:ext>
          </a:extLst>
        </xdr:cNvPr>
        <xdr:cNvSpPr txBox="1"/>
      </xdr:nvSpPr>
      <xdr:spPr>
        <a:xfrm>
          <a:off x="9722757" y="1687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53</xdr:col>
      <xdr:colOff>0</xdr:colOff>
      <xdr:row>5</xdr:row>
      <xdr:rowOff>0</xdr:rowOff>
    </xdr:from>
    <xdr:to>
      <xdr:col>86</xdr:col>
      <xdr:colOff>72679</xdr:colOff>
      <xdr:row>19</xdr:row>
      <xdr:rowOff>67874</xdr:rowOff>
    </xdr:to>
    <xdr:sp macro="" textlink="">
      <xdr:nvSpPr>
        <xdr:cNvPr id="3" name="正方形/長方形 2"/>
        <xdr:cNvSpPr/>
      </xdr:nvSpPr>
      <xdr:spPr>
        <a:xfrm>
          <a:off x="6988629" y="865414"/>
          <a:ext cx="5101879" cy="243007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前シート「イベント開催費」に記入した場合は、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例：イ</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②「開催予定時期」は以下記載の時期に開催するものは対象外となります（募集要項</a:t>
          </a:r>
          <a:r>
            <a:rPr kumimoji="1" lang="en-US" altLang="ja-JP" sz="1200"/>
            <a:t>P.7</a:t>
          </a:r>
          <a:r>
            <a:rPr kumimoji="1" lang="ja-JP" altLang="en-US" sz="1200"/>
            <a:t>　助成対象経費の基本原則　参照）</a:t>
          </a:r>
          <a:endParaRPr kumimoji="1" lang="en-US" altLang="ja-JP" sz="1200"/>
        </a:p>
        <a:p>
          <a:pPr algn="l"/>
          <a:r>
            <a:rPr kumimoji="1" lang="ja-JP" altLang="en-US" sz="1200"/>
            <a:t>　　・</a:t>
          </a:r>
          <a:r>
            <a:rPr kumimoji="1" lang="ja-JP" altLang="ja-JP" sz="1100">
              <a:solidFill>
                <a:schemeClr val="lt1"/>
              </a:solidFill>
              <a:effectLst/>
              <a:latin typeface="+mn-lt"/>
              <a:ea typeface="+mn-ea"/>
              <a:cs typeface="+mn-cs"/>
            </a:rPr>
            <a:t>助成事業開始日</a:t>
          </a:r>
          <a:r>
            <a:rPr kumimoji="1" lang="ja-JP" altLang="en-US" sz="1200"/>
            <a:t>（令和３年１１月３０日）より前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0</xdr:colOff>
      <xdr:row>3</xdr:row>
      <xdr:rowOff>0</xdr:rowOff>
    </xdr:from>
    <xdr:to>
      <xdr:col>32</xdr:col>
      <xdr:colOff>126466</xdr:colOff>
      <xdr:row>6</xdr:row>
      <xdr:rowOff>104855</xdr:rowOff>
    </xdr:to>
    <xdr:sp macro="" textlink="">
      <xdr:nvSpPr>
        <xdr:cNvPr id="2" name="テキスト ボックス 1"/>
        <xdr:cNvSpPr txBox="1"/>
      </xdr:nvSpPr>
      <xdr:spPr>
        <a:xfrm>
          <a:off x="6362700" y="903514"/>
          <a:ext cx="4480752" cy="124785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＜その他助成対象</a:t>
          </a:r>
          <a:r>
            <a:rPr kumimoji="1" lang="ja-JP" altLang="en-US" sz="1400" b="1" u="sng">
              <a:solidFill>
                <a:schemeClr val="bg1"/>
              </a:solidFill>
            </a:rPr>
            <a:t>外</a:t>
          </a:r>
          <a:r>
            <a:rPr kumimoji="1" lang="ja-JP" altLang="en-US" sz="1400">
              <a:solidFill>
                <a:schemeClr val="bg1"/>
              </a:solidFill>
            </a:rPr>
            <a:t>経費＞　</a:t>
          </a:r>
          <a:r>
            <a:rPr kumimoji="1" lang="en-US" altLang="ja-JP" sz="1100">
              <a:solidFill>
                <a:schemeClr val="bg1"/>
              </a:solidFill>
            </a:rPr>
            <a:t>※</a:t>
          </a:r>
          <a:r>
            <a:rPr kumimoji="1" lang="ja-JP" altLang="en-US" sz="1100">
              <a:solidFill>
                <a:schemeClr val="bg1"/>
              </a:solidFill>
            </a:rPr>
            <a:t>募集要項に記載なし</a:t>
          </a:r>
          <a:endParaRPr kumimoji="1" lang="en-US" altLang="ja-JP" sz="1100">
            <a:solidFill>
              <a:schemeClr val="bg1"/>
            </a:solidFill>
          </a:endParaRPr>
        </a:p>
        <a:p>
          <a:pPr algn="l"/>
          <a:endParaRPr kumimoji="1" lang="en-US" altLang="ja-JP" sz="1100" b="1">
            <a:solidFill>
              <a:schemeClr val="bg1"/>
            </a:solidFill>
            <a:effectLst/>
            <a:latin typeface="+mn-lt"/>
            <a:ea typeface="+mn-ea"/>
            <a:cs typeface="+mn-cs"/>
          </a:endParaRPr>
        </a:p>
        <a:p>
          <a:pPr algn="l"/>
          <a:r>
            <a:rPr lang="ja-JP" altLang="ja-JP" sz="1100" b="1">
              <a:solidFill>
                <a:schemeClr val="lt1"/>
              </a:solidFill>
              <a:effectLst/>
              <a:latin typeface="+mn-lt"/>
              <a:ea typeface="+mn-ea"/>
              <a:cs typeface="+mn-cs"/>
            </a:rPr>
            <a:t>助成事業の遂行に必要</a:t>
          </a:r>
          <a:r>
            <a:rPr lang="ja-JP" altLang="en-US" sz="1100" b="1">
              <a:solidFill>
                <a:schemeClr val="lt1"/>
              </a:solidFill>
              <a:effectLst/>
              <a:latin typeface="+mn-lt"/>
              <a:ea typeface="+mn-ea"/>
              <a:cs typeface="+mn-cs"/>
            </a:rPr>
            <a:t>だが、対象経費として助成金には申請</a:t>
          </a:r>
          <a:r>
            <a:rPr lang="ja-JP" altLang="en-US" sz="1100" b="1" u="sng">
              <a:solidFill>
                <a:schemeClr val="lt1"/>
              </a:solidFill>
              <a:effectLst/>
              <a:latin typeface="+mn-lt"/>
              <a:ea typeface="+mn-ea"/>
              <a:cs typeface="+mn-cs"/>
            </a:rPr>
            <a:t>しない</a:t>
          </a:r>
          <a:r>
            <a:rPr lang="ja-JP" altLang="ja-JP" sz="1100" b="1">
              <a:solidFill>
                <a:schemeClr val="lt1"/>
              </a:solidFill>
              <a:effectLst/>
              <a:latin typeface="+mn-lt"/>
              <a:ea typeface="+mn-ea"/>
              <a:cs typeface="+mn-cs"/>
            </a:rPr>
            <a:t>経費</a:t>
          </a:r>
          <a:endParaRPr lang="ja-JP"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対象経費にならない内装工事　等</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助成対象期間</a:t>
          </a:r>
          <a:r>
            <a:rPr lang="ja-JP" altLang="en-US" sz="1100" u="sng">
              <a:solidFill>
                <a:schemeClr val="lt1"/>
              </a:solidFill>
              <a:effectLst/>
              <a:latin typeface="+mn-lt"/>
              <a:ea typeface="+mn-ea"/>
              <a:cs typeface="+mn-cs"/>
            </a:rPr>
            <a:t>外</a:t>
          </a:r>
          <a:r>
            <a:rPr lang="ja-JP" altLang="en-US" sz="1100">
              <a:solidFill>
                <a:schemeClr val="lt1"/>
              </a:solidFill>
              <a:effectLst/>
              <a:latin typeface="+mn-lt"/>
              <a:ea typeface="+mn-ea"/>
              <a:cs typeface="+mn-cs"/>
            </a:rPr>
            <a:t>に購入する機械装置　等</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xdr:txBody>
    </xdr:sp>
    <xdr:clientData fPrintsWithSheet="0"/>
  </xdr:twoCellAnchor>
</xdr:wsDr>
</file>

<file path=xl/drawings/drawing22.xml><?xml version="1.0" encoding="utf-8"?>
<xdr:wsDr xmlns:xdr="http://schemas.openxmlformats.org/drawingml/2006/spreadsheetDrawing" xmlns:a="http://schemas.openxmlformats.org/drawingml/2006/main">
  <xdr:twoCellAnchor>
    <xdr:from>
      <xdr:col>11</xdr:col>
      <xdr:colOff>257176</xdr:colOff>
      <xdr:row>7</xdr:row>
      <xdr:rowOff>400050</xdr:rowOff>
    </xdr:from>
    <xdr:to>
      <xdr:col>14</xdr:col>
      <xdr:colOff>485775</xdr:colOff>
      <xdr:row>12</xdr:row>
      <xdr:rowOff>76199</xdr:rowOff>
    </xdr:to>
    <xdr:sp macro="" textlink="">
      <xdr:nvSpPr>
        <xdr:cNvPr id="7" name="正方形/長方形 6">
          <a:extLst>
            <a:ext uri="{FF2B5EF4-FFF2-40B4-BE49-F238E27FC236}">
              <a16:creationId xmlns:a16="http://schemas.microsoft.com/office/drawing/2014/main" id="{00000000-0008-0000-2B00-000007000000}"/>
            </a:ext>
          </a:extLst>
        </xdr:cNvPr>
        <xdr:cNvSpPr/>
      </xdr:nvSpPr>
      <xdr:spPr>
        <a:xfrm>
          <a:off x="6492876" y="1758950"/>
          <a:ext cx="2114549" cy="996949"/>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266700</xdr:colOff>
      <xdr:row>1</xdr:row>
      <xdr:rowOff>190500</xdr:rowOff>
    </xdr:from>
    <xdr:to>
      <xdr:col>14</xdr:col>
      <xdr:colOff>495299</xdr:colOff>
      <xdr:row>7</xdr:row>
      <xdr:rowOff>9524</xdr:rowOff>
    </xdr:to>
    <xdr:sp macro="" textlink="">
      <xdr:nvSpPr>
        <xdr:cNvPr id="8" name="正方形/長方形 7">
          <a:extLst>
            <a:ext uri="{FF2B5EF4-FFF2-40B4-BE49-F238E27FC236}">
              <a16:creationId xmlns:a16="http://schemas.microsoft.com/office/drawing/2014/main" id="{00000000-0008-0000-2B00-000008000000}"/>
            </a:ext>
          </a:extLst>
        </xdr:cNvPr>
        <xdr:cNvSpPr/>
      </xdr:nvSpPr>
      <xdr:spPr>
        <a:xfrm>
          <a:off x="6502400" y="381000"/>
          <a:ext cx="2114549" cy="9874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4</xdr:col>
      <xdr:colOff>9072</xdr:colOff>
      <xdr:row>14</xdr:row>
      <xdr:rowOff>36286</xdr:rowOff>
    </xdr:from>
    <xdr:to>
      <xdr:col>10</xdr:col>
      <xdr:colOff>361497</xdr:colOff>
      <xdr:row>18</xdr:row>
      <xdr:rowOff>254000</xdr:rowOff>
    </xdr:to>
    <xdr:sp macro="" textlink="">
      <xdr:nvSpPr>
        <xdr:cNvPr id="9" name="正方形/長方形 8">
          <a:extLst>
            <a:ext uri="{FF2B5EF4-FFF2-40B4-BE49-F238E27FC236}">
              <a16:creationId xmlns:a16="http://schemas.microsoft.com/office/drawing/2014/main" id="{00000000-0008-0000-2B00-000009000000}"/>
            </a:ext>
          </a:extLst>
        </xdr:cNvPr>
        <xdr:cNvSpPr/>
      </xdr:nvSpPr>
      <xdr:spPr>
        <a:xfrm>
          <a:off x="1971222" y="3325586"/>
          <a:ext cx="3533775" cy="143691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4</xdr:col>
      <xdr:colOff>10433</xdr:colOff>
      <xdr:row>21</xdr:row>
      <xdr:rowOff>9525</xdr:rowOff>
    </xdr:from>
    <xdr:to>
      <xdr:col>8</xdr:col>
      <xdr:colOff>527959</xdr:colOff>
      <xdr:row>22</xdr:row>
      <xdr:rowOff>301626</xdr:rowOff>
    </xdr:to>
    <xdr:sp macro="" textlink="">
      <xdr:nvSpPr>
        <xdr:cNvPr id="10" name="正方形/長方形 9">
          <a:extLst>
            <a:ext uri="{FF2B5EF4-FFF2-40B4-BE49-F238E27FC236}">
              <a16:creationId xmlns:a16="http://schemas.microsoft.com/office/drawing/2014/main" id="{00000000-0008-0000-2B00-00000A000000}"/>
            </a:ext>
          </a:extLst>
        </xdr:cNvPr>
        <xdr:cNvSpPr/>
      </xdr:nvSpPr>
      <xdr:spPr>
        <a:xfrm>
          <a:off x="1972583" y="5432425"/>
          <a:ext cx="2606676" cy="59690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11</xdr:col>
      <xdr:colOff>252182</xdr:colOff>
      <xdr:row>14</xdr:row>
      <xdr:rowOff>34471</xdr:rowOff>
    </xdr:from>
    <xdr:to>
      <xdr:col>17</xdr:col>
      <xdr:colOff>24036</xdr:colOff>
      <xdr:row>18</xdr:row>
      <xdr:rowOff>252185</xdr:rowOff>
    </xdr:to>
    <xdr:sp macro="" textlink="">
      <xdr:nvSpPr>
        <xdr:cNvPr id="11" name="正方形/長方形 10">
          <a:extLst>
            <a:ext uri="{FF2B5EF4-FFF2-40B4-BE49-F238E27FC236}">
              <a16:creationId xmlns:a16="http://schemas.microsoft.com/office/drawing/2014/main" id="{00000000-0008-0000-2B00-00000B000000}"/>
            </a:ext>
          </a:extLst>
        </xdr:cNvPr>
        <xdr:cNvSpPr/>
      </xdr:nvSpPr>
      <xdr:spPr>
        <a:xfrm>
          <a:off x="6487882" y="3323771"/>
          <a:ext cx="3543754" cy="143691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11</xdr:col>
      <xdr:colOff>262624</xdr:colOff>
      <xdr:row>21</xdr:row>
      <xdr:rowOff>7711</xdr:rowOff>
    </xdr:from>
    <xdr:to>
      <xdr:col>15</xdr:col>
      <xdr:colOff>362864</xdr:colOff>
      <xdr:row>22</xdr:row>
      <xdr:rowOff>299812</xdr:rowOff>
    </xdr:to>
    <xdr:sp macro="" textlink="">
      <xdr:nvSpPr>
        <xdr:cNvPr id="12" name="正方形/長方形 11">
          <a:extLst>
            <a:ext uri="{FF2B5EF4-FFF2-40B4-BE49-F238E27FC236}">
              <a16:creationId xmlns:a16="http://schemas.microsoft.com/office/drawing/2014/main" id="{00000000-0008-0000-2B00-00000C000000}"/>
            </a:ext>
          </a:extLst>
        </xdr:cNvPr>
        <xdr:cNvSpPr/>
      </xdr:nvSpPr>
      <xdr:spPr>
        <a:xfrm>
          <a:off x="6498324" y="5430611"/>
          <a:ext cx="2614840" cy="59690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4</xdr:col>
      <xdr:colOff>7253</xdr:colOff>
      <xdr:row>30</xdr:row>
      <xdr:rowOff>117921</xdr:rowOff>
    </xdr:from>
    <xdr:to>
      <xdr:col>9</xdr:col>
      <xdr:colOff>18143</xdr:colOff>
      <xdr:row>32</xdr:row>
      <xdr:rowOff>197748</xdr:rowOff>
    </xdr:to>
    <xdr:sp macro="" textlink="">
      <xdr:nvSpPr>
        <xdr:cNvPr id="13" name="正方形/長方形 12">
          <a:extLst>
            <a:ext uri="{FF2B5EF4-FFF2-40B4-BE49-F238E27FC236}">
              <a16:creationId xmlns:a16="http://schemas.microsoft.com/office/drawing/2014/main" id="{00000000-0008-0000-2B00-00000D000000}"/>
            </a:ext>
          </a:extLst>
        </xdr:cNvPr>
        <xdr:cNvSpPr/>
      </xdr:nvSpPr>
      <xdr:spPr>
        <a:xfrm>
          <a:off x="1966682" y="8282207"/>
          <a:ext cx="2641604"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11</xdr:col>
      <xdr:colOff>223128</xdr:colOff>
      <xdr:row>30</xdr:row>
      <xdr:rowOff>116104</xdr:rowOff>
    </xdr:from>
    <xdr:to>
      <xdr:col>15</xdr:col>
      <xdr:colOff>380999</xdr:colOff>
      <xdr:row>32</xdr:row>
      <xdr:rowOff>195931</xdr:rowOff>
    </xdr:to>
    <xdr:sp macro="" textlink="">
      <xdr:nvSpPr>
        <xdr:cNvPr id="14" name="正方形/長方形 13">
          <a:extLst>
            <a:ext uri="{FF2B5EF4-FFF2-40B4-BE49-F238E27FC236}">
              <a16:creationId xmlns:a16="http://schemas.microsoft.com/office/drawing/2014/main" id="{00000000-0008-0000-2B00-00000E000000}"/>
            </a:ext>
          </a:extLst>
        </xdr:cNvPr>
        <xdr:cNvSpPr/>
      </xdr:nvSpPr>
      <xdr:spPr>
        <a:xfrm>
          <a:off x="6446128" y="8280390"/>
          <a:ext cx="2661585"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257176</xdr:colOff>
      <xdr:row>7</xdr:row>
      <xdr:rowOff>400050</xdr:rowOff>
    </xdr:from>
    <xdr:to>
      <xdr:col>14</xdr:col>
      <xdr:colOff>485775</xdr:colOff>
      <xdr:row>12</xdr:row>
      <xdr:rowOff>76199</xdr:rowOff>
    </xdr:to>
    <xdr:sp macro="" textlink="">
      <xdr:nvSpPr>
        <xdr:cNvPr id="7" name="正方形/長方形 6">
          <a:extLst>
            <a:ext uri="{FF2B5EF4-FFF2-40B4-BE49-F238E27FC236}">
              <a16:creationId xmlns:a16="http://schemas.microsoft.com/office/drawing/2014/main" id="{00000000-0008-0000-2C00-000007000000}"/>
            </a:ext>
          </a:extLst>
        </xdr:cNvPr>
        <xdr:cNvSpPr/>
      </xdr:nvSpPr>
      <xdr:spPr>
        <a:xfrm>
          <a:off x="6492876" y="1758950"/>
          <a:ext cx="2114549" cy="996949"/>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266700</xdr:colOff>
      <xdr:row>1</xdr:row>
      <xdr:rowOff>190500</xdr:rowOff>
    </xdr:from>
    <xdr:to>
      <xdr:col>14</xdr:col>
      <xdr:colOff>495299</xdr:colOff>
      <xdr:row>7</xdr:row>
      <xdr:rowOff>9524</xdr:rowOff>
    </xdr:to>
    <xdr:sp macro="" textlink="">
      <xdr:nvSpPr>
        <xdr:cNvPr id="8" name="正方形/長方形 7">
          <a:extLst>
            <a:ext uri="{FF2B5EF4-FFF2-40B4-BE49-F238E27FC236}">
              <a16:creationId xmlns:a16="http://schemas.microsoft.com/office/drawing/2014/main" id="{00000000-0008-0000-2C00-000008000000}"/>
            </a:ext>
          </a:extLst>
        </xdr:cNvPr>
        <xdr:cNvSpPr/>
      </xdr:nvSpPr>
      <xdr:spPr>
        <a:xfrm>
          <a:off x="6502400" y="381000"/>
          <a:ext cx="2114549" cy="9874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4</xdr:col>
      <xdr:colOff>9072</xdr:colOff>
      <xdr:row>14</xdr:row>
      <xdr:rowOff>36286</xdr:rowOff>
    </xdr:from>
    <xdr:to>
      <xdr:col>10</xdr:col>
      <xdr:colOff>361497</xdr:colOff>
      <xdr:row>18</xdr:row>
      <xdr:rowOff>254000</xdr:rowOff>
    </xdr:to>
    <xdr:sp macro="" textlink="">
      <xdr:nvSpPr>
        <xdr:cNvPr id="9" name="正方形/長方形 8">
          <a:extLst>
            <a:ext uri="{FF2B5EF4-FFF2-40B4-BE49-F238E27FC236}">
              <a16:creationId xmlns:a16="http://schemas.microsoft.com/office/drawing/2014/main" id="{00000000-0008-0000-2C00-000009000000}"/>
            </a:ext>
          </a:extLst>
        </xdr:cNvPr>
        <xdr:cNvSpPr/>
      </xdr:nvSpPr>
      <xdr:spPr>
        <a:xfrm>
          <a:off x="1971222" y="3325586"/>
          <a:ext cx="3533775" cy="143691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4</xdr:col>
      <xdr:colOff>10433</xdr:colOff>
      <xdr:row>21</xdr:row>
      <xdr:rowOff>9525</xdr:rowOff>
    </xdr:from>
    <xdr:to>
      <xdr:col>8</xdr:col>
      <xdr:colOff>527959</xdr:colOff>
      <xdr:row>22</xdr:row>
      <xdr:rowOff>301626</xdr:rowOff>
    </xdr:to>
    <xdr:sp macro="" textlink="">
      <xdr:nvSpPr>
        <xdr:cNvPr id="10" name="正方形/長方形 9">
          <a:extLst>
            <a:ext uri="{FF2B5EF4-FFF2-40B4-BE49-F238E27FC236}">
              <a16:creationId xmlns:a16="http://schemas.microsoft.com/office/drawing/2014/main" id="{00000000-0008-0000-2C00-00000A000000}"/>
            </a:ext>
          </a:extLst>
        </xdr:cNvPr>
        <xdr:cNvSpPr/>
      </xdr:nvSpPr>
      <xdr:spPr>
        <a:xfrm>
          <a:off x="1972583" y="5432425"/>
          <a:ext cx="2606676" cy="59690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11</xdr:col>
      <xdr:colOff>252182</xdr:colOff>
      <xdr:row>14</xdr:row>
      <xdr:rowOff>34471</xdr:rowOff>
    </xdr:from>
    <xdr:to>
      <xdr:col>17</xdr:col>
      <xdr:colOff>24036</xdr:colOff>
      <xdr:row>18</xdr:row>
      <xdr:rowOff>252185</xdr:rowOff>
    </xdr:to>
    <xdr:sp macro="" textlink="">
      <xdr:nvSpPr>
        <xdr:cNvPr id="11" name="正方形/長方形 10">
          <a:extLst>
            <a:ext uri="{FF2B5EF4-FFF2-40B4-BE49-F238E27FC236}">
              <a16:creationId xmlns:a16="http://schemas.microsoft.com/office/drawing/2014/main" id="{00000000-0008-0000-2C00-00000B000000}"/>
            </a:ext>
          </a:extLst>
        </xdr:cNvPr>
        <xdr:cNvSpPr/>
      </xdr:nvSpPr>
      <xdr:spPr>
        <a:xfrm>
          <a:off x="6487882" y="3323771"/>
          <a:ext cx="3543754" cy="143691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11</xdr:col>
      <xdr:colOff>262624</xdr:colOff>
      <xdr:row>21</xdr:row>
      <xdr:rowOff>7711</xdr:rowOff>
    </xdr:from>
    <xdr:to>
      <xdr:col>15</xdr:col>
      <xdr:colOff>362864</xdr:colOff>
      <xdr:row>22</xdr:row>
      <xdr:rowOff>299812</xdr:rowOff>
    </xdr:to>
    <xdr:sp macro="" textlink="">
      <xdr:nvSpPr>
        <xdr:cNvPr id="12" name="正方形/長方形 11">
          <a:extLst>
            <a:ext uri="{FF2B5EF4-FFF2-40B4-BE49-F238E27FC236}">
              <a16:creationId xmlns:a16="http://schemas.microsoft.com/office/drawing/2014/main" id="{00000000-0008-0000-2C00-00000C000000}"/>
            </a:ext>
          </a:extLst>
        </xdr:cNvPr>
        <xdr:cNvSpPr/>
      </xdr:nvSpPr>
      <xdr:spPr>
        <a:xfrm>
          <a:off x="6498324" y="5430611"/>
          <a:ext cx="2614840" cy="59690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4</xdr:col>
      <xdr:colOff>7252</xdr:colOff>
      <xdr:row>30</xdr:row>
      <xdr:rowOff>117921</xdr:rowOff>
    </xdr:from>
    <xdr:to>
      <xdr:col>9</xdr:col>
      <xdr:colOff>54427</xdr:colOff>
      <xdr:row>32</xdr:row>
      <xdr:rowOff>197748</xdr:rowOff>
    </xdr:to>
    <xdr:sp macro="" textlink="">
      <xdr:nvSpPr>
        <xdr:cNvPr id="13" name="正方形/長方形 12">
          <a:extLst>
            <a:ext uri="{FF2B5EF4-FFF2-40B4-BE49-F238E27FC236}">
              <a16:creationId xmlns:a16="http://schemas.microsoft.com/office/drawing/2014/main" id="{00000000-0008-0000-2C00-00000D000000}"/>
            </a:ext>
          </a:extLst>
        </xdr:cNvPr>
        <xdr:cNvSpPr/>
      </xdr:nvSpPr>
      <xdr:spPr>
        <a:xfrm>
          <a:off x="1966681" y="8282207"/>
          <a:ext cx="2677889"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11</xdr:col>
      <xdr:colOff>223129</xdr:colOff>
      <xdr:row>30</xdr:row>
      <xdr:rowOff>116104</xdr:rowOff>
    </xdr:from>
    <xdr:to>
      <xdr:col>15</xdr:col>
      <xdr:colOff>426357</xdr:colOff>
      <xdr:row>32</xdr:row>
      <xdr:rowOff>195931</xdr:rowOff>
    </xdr:to>
    <xdr:sp macro="" textlink="">
      <xdr:nvSpPr>
        <xdr:cNvPr id="14" name="正方形/長方形 13">
          <a:extLst>
            <a:ext uri="{FF2B5EF4-FFF2-40B4-BE49-F238E27FC236}">
              <a16:creationId xmlns:a16="http://schemas.microsoft.com/office/drawing/2014/main" id="{00000000-0008-0000-2C00-00000E000000}"/>
            </a:ext>
          </a:extLst>
        </xdr:cNvPr>
        <xdr:cNvSpPr/>
      </xdr:nvSpPr>
      <xdr:spPr>
        <a:xfrm>
          <a:off x="6446129" y="8280390"/>
          <a:ext cx="2706942"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11</xdr:col>
      <xdr:colOff>228600</xdr:colOff>
      <xdr:row>7</xdr:row>
      <xdr:rowOff>257175</xdr:rowOff>
    </xdr:from>
    <xdr:to>
      <xdr:col>14</xdr:col>
      <xdr:colOff>457199</xdr:colOff>
      <xdr:row>11</xdr:row>
      <xdr:rowOff>352424</xdr:rowOff>
    </xdr:to>
    <xdr:sp macro="" textlink="">
      <xdr:nvSpPr>
        <xdr:cNvPr id="15" name="正方形/長方形 14">
          <a:extLst>
            <a:ext uri="{FF2B5EF4-FFF2-40B4-BE49-F238E27FC236}">
              <a16:creationId xmlns:a16="http://schemas.microsoft.com/office/drawing/2014/main" id="{00000000-0008-0000-2D00-00000F000000}"/>
            </a:ext>
          </a:extLst>
        </xdr:cNvPr>
        <xdr:cNvSpPr/>
      </xdr:nvSpPr>
      <xdr:spPr>
        <a:xfrm>
          <a:off x="6445250" y="1584325"/>
          <a:ext cx="2114549" cy="920749"/>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238125</xdr:colOff>
      <xdr:row>1</xdr:row>
      <xdr:rowOff>219075</xdr:rowOff>
    </xdr:from>
    <xdr:to>
      <xdr:col>14</xdr:col>
      <xdr:colOff>466724</xdr:colOff>
      <xdr:row>7</xdr:row>
      <xdr:rowOff>76199</xdr:rowOff>
    </xdr:to>
    <xdr:sp macro="" textlink="">
      <xdr:nvSpPr>
        <xdr:cNvPr id="16" name="正方形/長方形 15">
          <a:extLst>
            <a:ext uri="{FF2B5EF4-FFF2-40B4-BE49-F238E27FC236}">
              <a16:creationId xmlns:a16="http://schemas.microsoft.com/office/drawing/2014/main" id="{00000000-0008-0000-2D00-000010000000}"/>
            </a:ext>
          </a:extLst>
        </xdr:cNvPr>
        <xdr:cNvSpPr/>
      </xdr:nvSpPr>
      <xdr:spPr>
        <a:xfrm>
          <a:off x="6454775" y="409575"/>
          <a:ext cx="2114549" cy="99377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4</xdr:col>
      <xdr:colOff>85725</xdr:colOff>
      <xdr:row>21</xdr:row>
      <xdr:rowOff>9525</xdr:rowOff>
    </xdr:from>
    <xdr:to>
      <xdr:col>9</xdr:col>
      <xdr:colOff>142876</xdr:colOff>
      <xdr:row>22</xdr:row>
      <xdr:rowOff>304801</xdr:rowOff>
    </xdr:to>
    <xdr:sp macro="" textlink="">
      <xdr:nvSpPr>
        <xdr:cNvPr id="17" name="正方形/長方形 16">
          <a:extLst>
            <a:ext uri="{FF2B5EF4-FFF2-40B4-BE49-F238E27FC236}">
              <a16:creationId xmlns:a16="http://schemas.microsoft.com/office/drawing/2014/main" id="{00000000-0008-0000-2D00-000011000000}"/>
            </a:ext>
          </a:extLst>
        </xdr:cNvPr>
        <xdr:cNvSpPr/>
      </xdr:nvSpPr>
      <xdr:spPr>
        <a:xfrm>
          <a:off x="2143125" y="5324475"/>
          <a:ext cx="2584451" cy="60007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11</xdr:col>
      <xdr:colOff>237671</xdr:colOff>
      <xdr:row>14</xdr:row>
      <xdr:rowOff>70757</xdr:rowOff>
    </xdr:from>
    <xdr:to>
      <xdr:col>17</xdr:col>
      <xdr:colOff>14061</xdr:colOff>
      <xdr:row>18</xdr:row>
      <xdr:rowOff>224972</xdr:rowOff>
    </xdr:to>
    <xdr:sp macro="" textlink="">
      <xdr:nvSpPr>
        <xdr:cNvPr id="19" name="正方形/長方形 18">
          <a:extLst>
            <a:ext uri="{FF2B5EF4-FFF2-40B4-BE49-F238E27FC236}">
              <a16:creationId xmlns:a16="http://schemas.microsoft.com/office/drawing/2014/main" id="{00000000-0008-0000-2D00-000013000000}"/>
            </a:ext>
          </a:extLst>
        </xdr:cNvPr>
        <xdr:cNvSpPr/>
      </xdr:nvSpPr>
      <xdr:spPr>
        <a:xfrm>
          <a:off x="6454321" y="3252107"/>
          <a:ext cx="3548290" cy="137341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11</xdr:col>
      <xdr:colOff>229053</xdr:colOff>
      <xdr:row>21</xdr:row>
      <xdr:rowOff>8618</xdr:rowOff>
    </xdr:from>
    <xdr:to>
      <xdr:col>15</xdr:col>
      <xdr:colOff>322490</xdr:colOff>
      <xdr:row>22</xdr:row>
      <xdr:rowOff>303894</xdr:rowOff>
    </xdr:to>
    <xdr:sp macro="" textlink="">
      <xdr:nvSpPr>
        <xdr:cNvPr id="20" name="正方形/長方形 19">
          <a:extLst>
            <a:ext uri="{FF2B5EF4-FFF2-40B4-BE49-F238E27FC236}">
              <a16:creationId xmlns:a16="http://schemas.microsoft.com/office/drawing/2014/main" id="{00000000-0008-0000-2D00-000014000000}"/>
            </a:ext>
          </a:extLst>
        </xdr:cNvPr>
        <xdr:cNvSpPr/>
      </xdr:nvSpPr>
      <xdr:spPr>
        <a:xfrm>
          <a:off x="6445703" y="5323568"/>
          <a:ext cx="2608037" cy="60007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4</xdr:col>
      <xdr:colOff>84362</xdr:colOff>
      <xdr:row>30</xdr:row>
      <xdr:rowOff>107942</xdr:rowOff>
    </xdr:from>
    <xdr:to>
      <xdr:col>9</xdr:col>
      <xdr:colOff>199572</xdr:colOff>
      <xdr:row>32</xdr:row>
      <xdr:rowOff>187769</xdr:rowOff>
    </xdr:to>
    <xdr:sp macro="" textlink="">
      <xdr:nvSpPr>
        <xdr:cNvPr id="21" name="正方形/長方形 20">
          <a:extLst>
            <a:ext uri="{FF2B5EF4-FFF2-40B4-BE49-F238E27FC236}">
              <a16:creationId xmlns:a16="http://schemas.microsoft.com/office/drawing/2014/main" id="{00000000-0008-0000-2D00-000015000000}"/>
            </a:ext>
          </a:extLst>
        </xdr:cNvPr>
        <xdr:cNvSpPr/>
      </xdr:nvSpPr>
      <xdr:spPr>
        <a:xfrm>
          <a:off x="2161719" y="8235942"/>
          <a:ext cx="2655210"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11</xdr:col>
      <xdr:colOff>227668</xdr:colOff>
      <xdr:row>30</xdr:row>
      <xdr:rowOff>106136</xdr:rowOff>
    </xdr:from>
    <xdr:to>
      <xdr:col>15</xdr:col>
      <xdr:colOff>390071</xdr:colOff>
      <xdr:row>32</xdr:row>
      <xdr:rowOff>185963</xdr:rowOff>
    </xdr:to>
    <xdr:sp macro="" textlink="">
      <xdr:nvSpPr>
        <xdr:cNvPr id="22" name="正方形/長方形 21">
          <a:extLst>
            <a:ext uri="{FF2B5EF4-FFF2-40B4-BE49-F238E27FC236}">
              <a16:creationId xmlns:a16="http://schemas.microsoft.com/office/drawing/2014/main" id="{00000000-0008-0000-2D00-000016000000}"/>
            </a:ext>
          </a:extLst>
        </xdr:cNvPr>
        <xdr:cNvSpPr/>
      </xdr:nvSpPr>
      <xdr:spPr>
        <a:xfrm>
          <a:off x="6477882" y="8234136"/>
          <a:ext cx="2666118"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4</xdr:col>
      <xdr:colOff>72571</xdr:colOff>
      <xdr:row>14</xdr:row>
      <xdr:rowOff>45356</xdr:rowOff>
    </xdr:from>
    <xdr:to>
      <xdr:col>10</xdr:col>
      <xdr:colOff>509360</xdr:colOff>
      <xdr:row>18</xdr:row>
      <xdr:rowOff>263070</xdr:rowOff>
    </xdr:to>
    <xdr:sp macro="" textlink="">
      <xdr:nvSpPr>
        <xdr:cNvPr id="10" name="正方形/長方形 9">
          <a:extLst>
            <a:ext uri="{FF2B5EF4-FFF2-40B4-BE49-F238E27FC236}">
              <a16:creationId xmlns:a16="http://schemas.microsoft.com/office/drawing/2014/main" id="{00000000-0008-0000-2D00-00000A000000}"/>
            </a:ext>
          </a:extLst>
        </xdr:cNvPr>
        <xdr:cNvSpPr/>
      </xdr:nvSpPr>
      <xdr:spPr>
        <a:xfrm>
          <a:off x="2149928" y="3238499"/>
          <a:ext cx="3521075" cy="14514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11</xdr:col>
      <xdr:colOff>228600</xdr:colOff>
      <xdr:row>7</xdr:row>
      <xdr:rowOff>257175</xdr:rowOff>
    </xdr:from>
    <xdr:to>
      <xdr:col>14</xdr:col>
      <xdr:colOff>457199</xdr:colOff>
      <xdr:row>11</xdr:row>
      <xdr:rowOff>352424</xdr:rowOff>
    </xdr:to>
    <xdr:sp macro="" textlink="">
      <xdr:nvSpPr>
        <xdr:cNvPr id="15" name="正方形/長方形 14">
          <a:extLst>
            <a:ext uri="{FF2B5EF4-FFF2-40B4-BE49-F238E27FC236}">
              <a16:creationId xmlns:a16="http://schemas.microsoft.com/office/drawing/2014/main" id="{00000000-0008-0000-2E00-00000F000000}"/>
            </a:ext>
          </a:extLst>
        </xdr:cNvPr>
        <xdr:cNvSpPr/>
      </xdr:nvSpPr>
      <xdr:spPr>
        <a:xfrm>
          <a:off x="6445250" y="1584325"/>
          <a:ext cx="2114549" cy="920749"/>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238125</xdr:colOff>
      <xdr:row>1</xdr:row>
      <xdr:rowOff>219075</xdr:rowOff>
    </xdr:from>
    <xdr:to>
      <xdr:col>14</xdr:col>
      <xdr:colOff>466724</xdr:colOff>
      <xdr:row>7</xdr:row>
      <xdr:rowOff>76199</xdr:rowOff>
    </xdr:to>
    <xdr:sp macro="" textlink="">
      <xdr:nvSpPr>
        <xdr:cNvPr id="16" name="正方形/長方形 15">
          <a:extLst>
            <a:ext uri="{FF2B5EF4-FFF2-40B4-BE49-F238E27FC236}">
              <a16:creationId xmlns:a16="http://schemas.microsoft.com/office/drawing/2014/main" id="{00000000-0008-0000-2E00-000010000000}"/>
            </a:ext>
          </a:extLst>
        </xdr:cNvPr>
        <xdr:cNvSpPr/>
      </xdr:nvSpPr>
      <xdr:spPr>
        <a:xfrm>
          <a:off x="6454775" y="409575"/>
          <a:ext cx="2114549" cy="99377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4</xdr:col>
      <xdr:colOff>85725</xdr:colOff>
      <xdr:row>21</xdr:row>
      <xdr:rowOff>9525</xdr:rowOff>
    </xdr:from>
    <xdr:to>
      <xdr:col>9</xdr:col>
      <xdr:colOff>142876</xdr:colOff>
      <xdr:row>22</xdr:row>
      <xdr:rowOff>304801</xdr:rowOff>
    </xdr:to>
    <xdr:sp macro="" textlink="">
      <xdr:nvSpPr>
        <xdr:cNvPr id="17" name="正方形/長方形 16">
          <a:extLst>
            <a:ext uri="{FF2B5EF4-FFF2-40B4-BE49-F238E27FC236}">
              <a16:creationId xmlns:a16="http://schemas.microsoft.com/office/drawing/2014/main" id="{00000000-0008-0000-2E00-000011000000}"/>
            </a:ext>
          </a:extLst>
        </xdr:cNvPr>
        <xdr:cNvSpPr/>
      </xdr:nvSpPr>
      <xdr:spPr>
        <a:xfrm>
          <a:off x="2143125" y="5324475"/>
          <a:ext cx="2584451" cy="60007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11</xdr:col>
      <xdr:colOff>237671</xdr:colOff>
      <xdr:row>14</xdr:row>
      <xdr:rowOff>70757</xdr:rowOff>
    </xdr:from>
    <xdr:to>
      <xdr:col>17</xdr:col>
      <xdr:colOff>14061</xdr:colOff>
      <xdr:row>18</xdr:row>
      <xdr:rowOff>224972</xdr:rowOff>
    </xdr:to>
    <xdr:sp macro="" textlink="">
      <xdr:nvSpPr>
        <xdr:cNvPr id="19" name="正方形/長方形 18">
          <a:extLst>
            <a:ext uri="{FF2B5EF4-FFF2-40B4-BE49-F238E27FC236}">
              <a16:creationId xmlns:a16="http://schemas.microsoft.com/office/drawing/2014/main" id="{00000000-0008-0000-2E00-000013000000}"/>
            </a:ext>
          </a:extLst>
        </xdr:cNvPr>
        <xdr:cNvSpPr/>
      </xdr:nvSpPr>
      <xdr:spPr>
        <a:xfrm>
          <a:off x="6454321" y="3252107"/>
          <a:ext cx="3548290" cy="137341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11</xdr:col>
      <xdr:colOff>229053</xdr:colOff>
      <xdr:row>21</xdr:row>
      <xdr:rowOff>8618</xdr:rowOff>
    </xdr:from>
    <xdr:to>
      <xdr:col>15</xdr:col>
      <xdr:colOff>322490</xdr:colOff>
      <xdr:row>22</xdr:row>
      <xdr:rowOff>303894</xdr:rowOff>
    </xdr:to>
    <xdr:sp macro="" textlink="">
      <xdr:nvSpPr>
        <xdr:cNvPr id="20" name="正方形/長方形 19">
          <a:extLst>
            <a:ext uri="{FF2B5EF4-FFF2-40B4-BE49-F238E27FC236}">
              <a16:creationId xmlns:a16="http://schemas.microsoft.com/office/drawing/2014/main" id="{00000000-0008-0000-2E00-000014000000}"/>
            </a:ext>
          </a:extLst>
        </xdr:cNvPr>
        <xdr:cNvSpPr/>
      </xdr:nvSpPr>
      <xdr:spPr>
        <a:xfrm>
          <a:off x="6445703" y="5323568"/>
          <a:ext cx="2608037" cy="60007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4</xdr:col>
      <xdr:colOff>84362</xdr:colOff>
      <xdr:row>30</xdr:row>
      <xdr:rowOff>107942</xdr:rowOff>
    </xdr:from>
    <xdr:to>
      <xdr:col>9</xdr:col>
      <xdr:colOff>226786</xdr:colOff>
      <xdr:row>32</xdr:row>
      <xdr:rowOff>187769</xdr:rowOff>
    </xdr:to>
    <xdr:sp macro="" textlink="">
      <xdr:nvSpPr>
        <xdr:cNvPr id="21" name="正方形/長方形 20">
          <a:extLst>
            <a:ext uri="{FF2B5EF4-FFF2-40B4-BE49-F238E27FC236}">
              <a16:creationId xmlns:a16="http://schemas.microsoft.com/office/drawing/2014/main" id="{00000000-0008-0000-2E00-000015000000}"/>
            </a:ext>
          </a:extLst>
        </xdr:cNvPr>
        <xdr:cNvSpPr/>
      </xdr:nvSpPr>
      <xdr:spPr>
        <a:xfrm>
          <a:off x="2161719" y="8235942"/>
          <a:ext cx="2682424"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11</xdr:col>
      <xdr:colOff>227668</xdr:colOff>
      <xdr:row>30</xdr:row>
      <xdr:rowOff>106136</xdr:rowOff>
    </xdr:from>
    <xdr:to>
      <xdr:col>15</xdr:col>
      <xdr:colOff>353785</xdr:colOff>
      <xdr:row>32</xdr:row>
      <xdr:rowOff>185963</xdr:rowOff>
    </xdr:to>
    <xdr:sp macro="" textlink="">
      <xdr:nvSpPr>
        <xdr:cNvPr id="22" name="正方形/長方形 21">
          <a:extLst>
            <a:ext uri="{FF2B5EF4-FFF2-40B4-BE49-F238E27FC236}">
              <a16:creationId xmlns:a16="http://schemas.microsoft.com/office/drawing/2014/main" id="{00000000-0008-0000-2E00-000016000000}"/>
            </a:ext>
          </a:extLst>
        </xdr:cNvPr>
        <xdr:cNvSpPr/>
      </xdr:nvSpPr>
      <xdr:spPr>
        <a:xfrm>
          <a:off x="6477882" y="8234136"/>
          <a:ext cx="2629832" cy="6966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4</xdr:col>
      <xdr:colOff>81646</xdr:colOff>
      <xdr:row>14</xdr:row>
      <xdr:rowOff>36285</xdr:rowOff>
    </xdr:from>
    <xdr:to>
      <xdr:col>10</xdr:col>
      <xdr:colOff>518435</xdr:colOff>
      <xdr:row>18</xdr:row>
      <xdr:rowOff>253999</xdr:rowOff>
    </xdr:to>
    <xdr:sp macro="" textlink="">
      <xdr:nvSpPr>
        <xdr:cNvPr id="10" name="正方形/長方形 9">
          <a:extLst>
            <a:ext uri="{FF2B5EF4-FFF2-40B4-BE49-F238E27FC236}">
              <a16:creationId xmlns:a16="http://schemas.microsoft.com/office/drawing/2014/main" id="{00000000-0008-0000-2E00-00000A000000}"/>
            </a:ext>
          </a:extLst>
        </xdr:cNvPr>
        <xdr:cNvSpPr/>
      </xdr:nvSpPr>
      <xdr:spPr>
        <a:xfrm>
          <a:off x="2159003" y="3229428"/>
          <a:ext cx="3521075" cy="14514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11</xdr:col>
      <xdr:colOff>257176</xdr:colOff>
      <xdr:row>7</xdr:row>
      <xdr:rowOff>400050</xdr:rowOff>
    </xdr:from>
    <xdr:to>
      <xdr:col>14</xdr:col>
      <xdr:colOff>485775</xdr:colOff>
      <xdr:row>11</xdr:row>
      <xdr:rowOff>76199</xdr:rowOff>
    </xdr:to>
    <xdr:sp macro="" textlink="">
      <xdr:nvSpPr>
        <xdr:cNvPr id="7" name="正方形/長方形 6">
          <a:extLst>
            <a:ext uri="{FF2B5EF4-FFF2-40B4-BE49-F238E27FC236}">
              <a16:creationId xmlns:a16="http://schemas.microsoft.com/office/drawing/2014/main" id="{00000000-0008-0000-2F00-000007000000}"/>
            </a:ext>
          </a:extLst>
        </xdr:cNvPr>
        <xdr:cNvSpPr/>
      </xdr:nvSpPr>
      <xdr:spPr>
        <a:xfrm>
          <a:off x="6492876" y="1758950"/>
          <a:ext cx="2114549" cy="577849"/>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266700</xdr:colOff>
      <xdr:row>1</xdr:row>
      <xdr:rowOff>190500</xdr:rowOff>
    </xdr:from>
    <xdr:to>
      <xdr:col>14</xdr:col>
      <xdr:colOff>495299</xdr:colOff>
      <xdr:row>7</xdr:row>
      <xdr:rowOff>9524</xdr:rowOff>
    </xdr:to>
    <xdr:sp macro="" textlink="">
      <xdr:nvSpPr>
        <xdr:cNvPr id="8" name="正方形/長方形 7">
          <a:extLst>
            <a:ext uri="{FF2B5EF4-FFF2-40B4-BE49-F238E27FC236}">
              <a16:creationId xmlns:a16="http://schemas.microsoft.com/office/drawing/2014/main" id="{00000000-0008-0000-2F00-000008000000}"/>
            </a:ext>
          </a:extLst>
        </xdr:cNvPr>
        <xdr:cNvSpPr/>
      </xdr:nvSpPr>
      <xdr:spPr>
        <a:xfrm>
          <a:off x="6502400" y="381000"/>
          <a:ext cx="2114549" cy="9874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4</xdr:col>
      <xdr:colOff>63501</xdr:colOff>
      <xdr:row>13</xdr:row>
      <xdr:rowOff>54431</xdr:rowOff>
    </xdr:from>
    <xdr:to>
      <xdr:col>10</xdr:col>
      <xdr:colOff>415926</xdr:colOff>
      <xdr:row>17</xdr:row>
      <xdr:rowOff>254002</xdr:rowOff>
    </xdr:to>
    <xdr:sp macro="" textlink="">
      <xdr:nvSpPr>
        <xdr:cNvPr id="9" name="正方形/長方形 8">
          <a:extLst>
            <a:ext uri="{FF2B5EF4-FFF2-40B4-BE49-F238E27FC236}">
              <a16:creationId xmlns:a16="http://schemas.microsoft.com/office/drawing/2014/main" id="{00000000-0008-0000-2F00-000009000000}"/>
            </a:ext>
          </a:extLst>
        </xdr:cNvPr>
        <xdr:cNvSpPr/>
      </xdr:nvSpPr>
      <xdr:spPr>
        <a:xfrm>
          <a:off x="2025651" y="2924631"/>
          <a:ext cx="3533775" cy="141877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11</xdr:col>
      <xdr:colOff>255363</xdr:colOff>
      <xdr:row>19</xdr:row>
      <xdr:rowOff>18596</xdr:rowOff>
    </xdr:from>
    <xdr:to>
      <xdr:col>15</xdr:col>
      <xdr:colOff>355603</xdr:colOff>
      <xdr:row>21</xdr:row>
      <xdr:rowOff>2269</xdr:rowOff>
    </xdr:to>
    <xdr:sp macro="" textlink="">
      <xdr:nvSpPr>
        <xdr:cNvPr id="10" name="正方形/長方形 9">
          <a:extLst>
            <a:ext uri="{FF2B5EF4-FFF2-40B4-BE49-F238E27FC236}">
              <a16:creationId xmlns:a16="http://schemas.microsoft.com/office/drawing/2014/main" id="{00000000-0008-0000-2F00-00000A000000}"/>
            </a:ext>
          </a:extLst>
        </xdr:cNvPr>
        <xdr:cNvSpPr/>
      </xdr:nvSpPr>
      <xdr:spPr>
        <a:xfrm>
          <a:off x="6491063" y="4717596"/>
          <a:ext cx="2614840" cy="59327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11</xdr:col>
      <xdr:colOff>243101</xdr:colOff>
      <xdr:row>13</xdr:row>
      <xdr:rowOff>61688</xdr:rowOff>
    </xdr:from>
    <xdr:to>
      <xdr:col>17</xdr:col>
      <xdr:colOff>14955</xdr:colOff>
      <xdr:row>17</xdr:row>
      <xdr:rowOff>261259</xdr:rowOff>
    </xdr:to>
    <xdr:sp macro="" textlink="">
      <xdr:nvSpPr>
        <xdr:cNvPr id="11" name="正方形/長方形 10">
          <a:extLst>
            <a:ext uri="{FF2B5EF4-FFF2-40B4-BE49-F238E27FC236}">
              <a16:creationId xmlns:a16="http://schemas.microsoft.com/office/drawing/2014/main" id="{00000000-0008-0000-2F00-00000B000000}"/>
            </a:ext>
          </a:extLst>
        </xdr:cNvPr>
        <xdr:cNvSpPr/>
      </xdr:nvSpPr>
      <xdr:spPr>
        <a:xfrm>
          <a:off x="6478801" y="2931888"/>
          <a:ext cx="3543754" cy="141877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4</xdr:col>
      <xdr:colOff>72117</xdr:colOff>
      <xdr:row>19</xdr:row>
      <xdr:rowOff>16782</xdr:rowOff>
    </xdr:from>
    <xdr:to>
      <xdr:col>9</xdr:col>
      <xdr:colOff>45357</xdr:colOff>
      <xdr:row>21</xdr:row>
      <xdr:rowOff>455</xdr:rowOff>
    </xdr:to>
    <xdr:sp macro="" textlink="">
      <xdr:nvSpPr>
        <xdr:cNvPr id="12" name="正方形/長方形 11">
          <a:extLst>
            <a:ext uri="{FF2B5EF4-FFF2-40B4-BE49-F238E27FC236}">
              <a16:creationId xmlns:a16="http://schemas.microsoft.com/office/drawing/2014/main" id="{00000000-0008-0000-2F00-00000C000000}"/>
            </a:ext>
          </a:extLst>
        </xdr:cNvPr>
        <xdr:cNvSpPr/>
      </xdr:nvSpPr>
      <xdr:spPr>
        <a:xfrm>
          <a:off x="2034267" y="4715782"/>
          <a:ext cx="2608490" cy="59327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4</xdr:col>
      <xdr:colOff>72574</xdr:colOff>
      <xdr:row>22</xdr:row>
      <xdr:rowOff>127003</xdr:rowOff>
    </xdr:from>
    <xdr:to>
      <xdr:col>9</xdr:col>
      <xdr:colOff>63500</xdr:colOff>
      <xdr:row>24</xdr:row>
      <xdr:rowOff>206829</xdr:rowOff>
    </xdr:to>
    <xdr:sp macro="" textlink="">
      <xdr:nvSpPr>
        <xdr:cNvPr id="13" name="正方形/長方形 12">
          <a:extLst>
            <a:ext uri="{FF2B5EF4-FFF2-40B4-BE49-F238E27FC236}">
              <a16:creationId xmlns:a16="http://schemas.microsoft.com/office/drawing/2014/main" id="{00000000-0008-0000-2F00-00000D000000}"/>
            </a:ext>
          </a:extLst>
        </xdr:cNvPr>
        <xdr:cNvSpPr/>
      </xdr:nvSpPr>
      <xdr:spPr>
        <a:xfrm>
          <a:off x="2032003" y="5715003"/>
          <a:ext cx="2621640" cy="69668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11</xdr:col>
      <xdr:colOff>261250</xdr:colOff>
      <xdr:row>22</xdr:row>
      <xdr:rowOff>125189</xdr:rowOff>
    </xdr:from>
    <xdr:to>
      <xdr:col>15</xdr:col>
      <xdr:colOff>353786</xdr:colOff>
      <xdr:row>24</xdr:row>
      <xdr:rowOff>205015</xdr:rowOff>
    </xdr:to>
    <xdr:sp macro="" textlink="">
      <xdr:nvSpPr>
        <xdr:cNvPr id="14" name="正方形/長方形 13">
          <a:extLst>
            <a:ext uri="{FF2B5EF4-FFF2-40B4-BE49-F238E27FC236}">
              <a16:creationId xmlns:a16="http://schemas.microsoft.com/office/drawing/2014/main" id="{00000000-0008-0000-2F00-00000E000000}"/>
            </a:ext>
          </a:extLst>
        </xdr:cNvPr>
        <xdr:cNvSpPr/>
      </xdr:nvSpPr>
      <xdr:spPr>
        <a:xfrm>
          <a:off x="6484250" y="5713189"/>
          <a:ext cx="2596250" cy="69668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11</xdr:col>
      <xdr:colOff>257176</xdr:colOff>
      <xdr:row>7</xdr:row>
      <xdr:rowOff>400050</xdr:rowOff>
    </xdr:from>
    <xdr:to>
      <xdr:col>14</xdr:col>
      <xdr:colOff>485775</xdr:colOff>
      <xdr:row>11</xdr:row>
      <xdr:rowOff>76199</xdr:rowOff>
    </xdr:to>
    <xdr:sp macro="" textlink="">
      <xdr:nvSpPr>
        <xdr:cNvPr id="7" name="正方形/長方形 6">
          <a:extLst>
            <a:ext uri="{FF2B5EF4-FFF2-40B4-BE49-F238E27FC236}">
              <a16:creationId xmlns:a16="http://schemas.microsoft.com/office/drawing/2014/main" id="{00000000-0008-0000-3000-000007000000}"/>
            </a:ext>
          </a:extLst>
        </xdr:cNvPr>
        <xdr:cNvSpPr/>
      </xdr:nvSpPr>
      <xdr:spPr>
        <a:xfrm>
          <a:off x="6492876" y="1758950"/>
          <a:ext cx="2114549" cy="577849"/>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266700</xdr:colOff>
      <xdr:row>1</xdr:row>
      <xdr:rowOff>190500</xdr:rowOff>
    </xdr:from>
    <xdr:to>
      <xdr:col>14</xdr:col>
      <xdr:colOff>495299</xdr:colOff>
      <xdr:row>7</xdr:row>
      <xdr:rowOff>9524</xdr:rowOff>
    </xdr:to>
    <xdr:sp macro="" textlink="">
      <xdr:nvSpPr>
        <xdr:cNvPr id="8" name="正方形/長方形 7">
          <a:extLst>
            <a:ext uri="{FF2B5EF4-FFF2-40B4-BE49-F238E27FC236}">
              <a16:creationId xmlns:a16="http://schemas.microsoft.com/office/drawing/2014/main" id="{00000000-0008-0000-3000-000008000000}"/>
            </a:ext>
          </a:extLst>
        </xdr:cNvPr>
        <xdr:cNvSpPr/>
      </xdr:nvSpPr>
      <xdr:spPr>
        <a:xfrm>
          <a:off x="6502400" y="381000"/>
          <a:ext cx="2114549" cy="9874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4</xdr:col>
      <xdr:colOff>63501</xdr:colOff>
      <xdr:row>13</xdr:row>
      <xdr:rowOff>54431</xdr:rowOff>
    </xdr:from>
    <xdr:to>
      <xdr:col>10</xdr:col>
      <xdr:colOff>415926</xdr:colOff>
      <xdr:row>17</xdr:row>
      <xdr:rowOff>254002</xdr:rowOff>
    </xdr:to>
    <xdr:sp macro="" textlink="">
      <xdr:nvSpPr>
        <xdr:cNvPr id="9" name="正方形/長方形 8">
          <a:extLst>
            <a:ext uri="{FF2B5EF4-FFF2-40B4-BE49-F238E27FC236}">
              <a16:creationId xmlns:a16="http://schemas.microsoft.com/office/drawing/2014/main" id="{00000000-0008-0000-3000-000009000000}"/>
            </a:ext>
          </a:extLst>
        </xdr:cNvPr>
        <xdr:cNvSpPr/>
      </xdr:nvSpPr>
      <xdr:spPr>
        <a:xfrm>
          <a:off x="2025651" y="2924631"/>
          <a:ext cx="3533775" cy="141877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11</xdr:col>
      <xdr:colOff>255363</xdr:colOff>
      <xdr:row>19</xdr:row>
      <xdr:rowOff>18596</xdr:rowOff>
    </xdr:from>
    <xdr:to>
      <xdr:col>15</xdr:col>
      <xdr:colOff>355603</xdr:colOff>
      <xdr:row>21</xdr:row>
      <xdr:rowOff>2269</xdr:rowOff>
    </xdr:to>
    <xdr:sp macro="" textlink="">
      <xdr:nvSpPr>
        <xdr:cNvPr id="10" name="正方形/長方形 9">
          <a:extLst>
            <a:ext uri="{FF2B5EF4-FFF2-40B4-BE49-F238E27FC236}">
              <a16:creationId xmlns:a16="http://schemas.microsoft.com/office/drawing/2014/main" id="{00000000-0008-0000-3000-00000A000000}"/>
            </a:ext>
          </a:extLst>
        </xdr:cNvPr>
        <xdr:cNvSpPr/>
      </xdr:nvSpPr>
      <xdr:spPr>
        <a:xfrm>
          <a:off x="6491063" y="4717596"/>
          <a:ext cx="2614840" cy="59327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11</xdr:col>
      <xdr:colOff>243101</xdr:colOff>
      <xdr:row>13</xdr:row>
      <xdr:rowOff>61688</xdr:rowOff>
    </xdr:from>
    <xdr:to>
      <xdr:col>17</xdr:col>
      <xdr:colOff>14955</xdr:colOff>
      <xdr:row>17</xdr:row>
      <xdr:rowOff>261259</xdr:rowOff>
    </xdr:to>
    <xdr:sp macro="" textlink="">
      <xdr:nvSpPr>
        <xdr:cNvPr id="11" name="正方形/長方形 10">
          <a:extLst>
            <a:ext uri="{FF2B5EF4-FFF2-40B4-BE49-F238E27FC236}">
              <a16:creationId xmlns:a16="http://schemas.microsoft.com/office/drawing/2014/main" id="{00000000-0008-0000-3000-00000B000000}"/>
            </a:ext>
          </a:extLst>
        </xdr:cNvPr>
        <xdr:cNvSpPr/>
      </xdr:nvSpPr>
      <xdr:spPr>
        <a:xfrm>
          <a:off x="6478801" y="2931888"/>
          <a:ext cx="3543754" cy="141877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令和３年７月１日以前に契約・支払いをした費用は、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（展示会の出展申し込みだけは、助成対象期間より前でも例外で認めていますが、期間前に払い込んだ一部金などは対象となりません）</a:t>
          </a:r>
        </a:p>
      </xdr:txBody>
    </xdr:sp>
    <xdr:clientData/>
  </xdr:twoCellAnchor>
  <xdr:twoCellAnchor>
    <xdr:from>
      <xdr:col>4</xdr:col>
      <xdr:colOff>72117</xdr:colOff>
      <xdr:row>19</xdr:row>
      <xdr:rowOff>16782</xdr:rowOff>
    </xdr:from>
    <xdr:to>
      <xdr:col>9</xdr:col>
      <xdr:colOff>45357</xdr:colOff>
      <xdr:row>21</xdr:row>
      <xdr:rowOff>455</xdr:rowOff>
    </xdr:to>
    <xdr:sp macro="" textlink="">
      <xdr:nvSpPr>
        <xdr:cNvPr id="12" name="正方形/長方形 11">
          <a:extLst>
            <a:ext uri="{FF2B5EF4-FFF2-40B4-BE49-F238E27FC236}">
              <a16:creationId xmlns:a16="http://schemas.microsoft.com/office/drawing/2014/main" id="{00000000-0008-0000-3000-00000C000000}"/>
            </a:ext>
          </a:extLst>
        </xdr:cNvPr>
        <xdr:cNvSpPr/>
      </xdr:nvSpPr>
      <xdr:spPr>
        <a:xfrm>
          <a:off x="2034267" y="4715782"/>
          <a:ext cx="2608490" cy="59327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令和３年７月１日～令和４年９月３０日</a:t>
          </a:r>
          <a:endParaRPr kumimoji="1" lang="en-US" altLang="ja-JP" sz="1100" b="1" u="none">
            <a:solidFill>
              <a:schemeClr val="tx1"/>
            </a:solidFill>
          </a:endParaRPr>
        </a:p>
      </xdr:txBody>
    </xdr:sp>
    <xdr:clientData/>
  </xdr:twoCellAnchor>
  <xdr:twoCellAnchor>
    <xdr:from>
      <xdr:col>4</xdr:col>
      <xdr:colOff>72573</xdr:colOff>
      <xdr:row>22</xdr:row>
      <xdr:rowOff>127003</xdr:rowOff>
    </xdr:from>
    <xdr:to>
      <xdr:col>9</xdr:col>
      <xdr:colOff>72570</xdr:colOff>
      <xdr:row>24</xdr:row>
      <xdr:rowOff>206829</xdr:rowOff>
    </xdr:to>
    <xdr:sp macro="" textlink="">
      <xdr:nvSpPr>
        <xdr:cNvPr id="13" name="正方形/長方形 12">
          <a:extLst>
            <a:ext uri="{FF2B5EF4-FFF2-40B4-BE49-F238E27FC236}">
              <a16:creationId xmlns:a16="http://schemas.microsoft.com/office/drawing/2014/main" id="{00000000-0008-0000-3000-00000D000000}"/>
            </a:ext>
          </a:extLst>
        </xdr:cNvPr>
        <xdr:cNvSpPr/>
      </xdr:nvSpPr>
      <xdr:spPr>
        <a:xfrm>
          <a:off x="2032002" y="5715003"/>
          <a:ext cx="2630711" cy="69668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twoCellAnchor>
    <xdr:from>
      <xdr:col>11</xdr:col>
      <xdr:colOff>261249</xdr:colOff>
      <xdr:row>22</xdr:row>
      <xdr:rowOff>125189</xdr:rowOff>
    </xdr:from>
    <xdr:to>
      <xdr:col>15</xdr:col>
      <xdr:colOff>371928</xdr:colOff>
      <xdr:row>24</xdr:row>
      <xdr:rowOff>205015</xdr:rowOff>
    </xdr:to>
    <xdr:sp macro="" textlink="">
      <xdr:nvSpPr>
        <xdr:cNvPr id="14" name="正方形/長方形 13">
          <a:extLst>
            <a:ext uri="{FF2B5EF4-FFF2-40B4-BE49-F238E27FC236}">
              <a16:creationId xmlns:a16="http://schemas.microsoft.com/office/drawing/2014/main" id="{00000000-0008-0000-3000-00000E000000}"/>
            </a:ext>
          </a:extLst>
        </xdr:cNvPr>
        <xdr:cNvSpPr/>
      </xdr:nvSpPr>
      <xdr:spPr>
        <a:xfrm>
          <a:off x="6484249" y="5713189"/>
          <a:ext cx="2614393" cy="69668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掲載種別（新聞・雑誌・ＷＥＢ）、</a:t>
          </a:r>
          <a:endParaRPr kumimoji="1" lang="en-US" altLang="ja-JP" sz="1100" b="1" u="none">
            <a:solidFill>
              <a:schemeClr val="tx1"/>
            </a:solidFill>
          </a:endParaRPr>
        </a:p>
        <a:p>
          <a:pPr algn="l"/>
          <a:r>
            <a:rPr kumimoji="1" lang="ja-JP" altLang="en-US" sz="1100" b="1" u="none">
              <a:solidFill>
                <a:schemeClr val="tx1"/>
              </a:solidFill>
            </a:rPr>
            <a:t>媒体名、掲載時期を記載してください</a:t>
          </a:r>
          <a:endParaRPr kumimoji="1" lang="en-US" altLang="ja-JP" sz="1100" b="1" u="none">
            <a:solidFill>
              <a:schemeClr val="tx1"/>
            </a:solidFill>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11</xdr:col>
      <xdr:colOff>104775</xdr:colOff>
      <xdr:row>4</xdr:row>
      <xdr:rowOff>161925</xdr:rowOff>
    </xdr:from>
    <xdr:to>
      <xdr:col>14</xdr:col>
      <xdr:colOff>333374</xdr:colOff>
      <xdr:row>9</xdr:row>
      <xdr:rowOff>38099</xdr:rowOff>
    </xdr:to>
    <xdr:sp macro="" textlink="">
      <xdr:nvSpPr>
        <xdr:cNvPr id="2" name="正方形/長方形 1">
          <a:extLst>
            <a:ext uri="{FF2B5EF4-FFF2-40B4-BE49-F238E27FC236}">
              <a16:creationId xmlns:a16="http://schemas.microsoft.com/office/drawing/2014/main" id="{00000000-0008-0000-3300-000002000000}"/>
            </a:ext>
          </a:extLst>
        </xdr:cNvPr>
        <xdr:cNvSpPr/>
      </xdr:nvSpPr>
      <xdr:spPr>
        <a:xfrm>
          <a:off x="6886575" y="962025"/>
          <a:ext cx="2285999" cy="10001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11</xdr:col>
      <xdr:colOff>85725</xdr:colOff>
      <xdr:row>10</xdr:row>
      <xdr:rowOff>95250</xdr:rowOff>
    </xdr:from>
    <xdr:to>
      <xdr:col>14</xdr:col>
      <xdr:colOff>314324</xdr:colOff>
      <xdr:row>13</xdr:row>
      <xdr:rowOff>123824</xdr:rowOff>
    </xdr:to>
    <xdr:sp macro="" textlink="">
      <xdr:nvSpPr>
        <xdr:cNvPr id="5" name="正方形/長方形 4">
          <a:extLst>
            <a:ext uri="{FF2B5EF4-FFF2-40B4-BE49-F238E27FC236}">
              <a16:creationId xmlns:a16="http://schemas.microsoft.com/office/drawing/2014/main" id="{00000000-0008-0000-3300-000005000000}"/>
            </a:ext>
          </a:extLst>
        </xdr:cNvPr>
        <xdr:cNvSpPr/>
      </xdr:nvSpPr>
      <xdr:spPr>
        <a:xfrm>
          <a:off x="6867525" y="2162175"/>
          <a:ext cx="2285999" cy="10001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助成対象経費（黄色のセル）は、「数量」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85725</xdr:colOff>
      <xdr:row>13</xdr:row>
      <xdr:rowOff>304800</xdr:rowOff>
    </xdr:from>
    <xdr:to>
      <xdr:col>16</xdr:col>
      <xdr:colOff>571500</xdr:colOff>
      <xdr:row>18</xdr:row>
      <xdr:rowOff>57150</xdr:rowOff>
    </xdr:to>
    <xdr:sp macro="" textlink="">
      <xdr:nvSpPr>
        <xdr:cNvPr id="6" name="正方形/長方形 5">
          <a:extLst>
            <a:ext uri="{FF2B5EF4-FFF2-40B4-BE49-F238E27FC236}">
              <a16:creationId xmlns:a16="http://schemas.microsoft.com/office/drawing/2014/main" id="{00000000-0008-0000-3300-000006000000}"/>
            </a:ext>
          </a:extLst>
        </xdr:cNvPr>
        <xdr:cNvSpPr/>
      </xdr:nvSpPr>
      <xdr:spPr>
        <a:xfrm>
          <a:off x="6867525" y="3343275"/>
          <a:ext cx="3914775" cy="16573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令和２年７月１日以前に契約・支払いをした費用は、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a:t>
          </a:r>
          <a:endParaRPr kumimoji="1" lang="en-US" altLang="ja-JP" sz="1100" b="1" u="none">
            <a:solidFill>
              <a:schemeClr val="tx1"/>
            </a:solidFill>
          </a:endParaRPr>
        </a:p>
        <a:p>
          <a:pPr algn="l"/>
          <a:r>
            <a:rPr kumimoji="1" lang="ja-JP" altLang="en-US" sz="1100" b="1" u="none">
              <a:solidFill>
                <a:schemeClr val="tx1"/>
              </a:solidFill>
            </a:rPr>
            <a:t>例外で認めていますが、</a:t>
          </a:r>
          <a:endParaRPr kumimoji="1" lang="en-US" altLang="ja-JP" sz="1100" b="1" u="none">
            <a:solidFill>
              <a:schemeClr val="tx1"/>
            </a:solidFill>
          </a:endParaRPr>
        </a:p>
        <a:p>
          <a:pPr algn="l"/>
          <a:r>
            <a:rPr kumimoji="1" lang="ja-JP" altLang="en-US" sz="1100" b="1" u="none">
              <a:solidFill>
                <a:schemeClr val="tx1"/>
              </a:solidFill>
            </a:rPr>
            <a:t>期間前に払い込んだ一部金などは対象となりません）</a:t>
          </a:r>
        </a:p>
      </xdr:txBody>
    </xdr:sp>
    <xdr:clientData/>
  </xdr:twoCellAnchor>
  <xdr:twoCellAnchor>
    <xdr:from>
      <xdr:col>11</xdr:col>
      <xdr:colOff>85725</xdr:colOff>
      <xdr:row>18</xdr:row>
      <xdr:rowOff>180975</xdr:rowOff>
    </xdr:from>
    <xdr:to>
      <xdr:col>15</xdr:col>
      <xdr:colOff>247651</xdr:colOff>
      <xdr:row>20</xdr:row>
      <xdr:rowOff>114301</xdr:rowOff>
    </xdr:to>
    <xdr:sp macro="" textlink="">
      <xdr:nvSpPr>
        <xdr:cNvPr id="8" name="正方形/長方形 7">
          <a:extLst>
            <a:ext uri="{FF2B5EF4-FFF2-40B4-BE49-F238E27FC236}">
              <a16:creationId xmlns:a16="http://schemas.microsoft.com/office/drawing/2014/main" id="{00000000-0008-0000-3300-000008000000}"/>
            </a:ext>
          </a:extLst>
        </xdr:cNvPr>
        <xdr:cNvSpPr/>
      </xdr:nvSpPr>
      <xdr:spPr>
        <a:xfrm>
          <a:off x="6867525" y="5124450"/>
          <a:ext cx="2905126" cy="69532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令和２年７月１日～令和３年９月３０日</a:t>
          </a:r>
          <a:endParaRPr kumimoji="1" lang="en-US" altLang="ja-JP" sz="1100" b="1" u="none">
            <a:solidFill>
              <a:schemeClr val="tx1"/>
            </a:solidFill>
          </a:endParaRPr>
        </a:p>
      </xdr:txBody>
    </xdr:sp>
    <xdr:clientData/>
  </xdr:twoCellAnchor>
  <xdr:twoCellAnchor>
    <xdr:from>
      <xdr:col>11</xdr:col>
      <xdr:colOff>95250</xdr:colOff>
      <xdr:row>20</xdr:row>
      <xdr:rowOff>219075</xdr:rowOff>
    </xdr:from>
    <xdr:to>
      <xdr:col>16</xdr:col>
      <xdr:colOff>428625</xdr:colOff>
      <xdr:row>22</xdr:row>
      <xdr:rowOff>219075</xdr:rowOff>
    </xdr:to>
    <xdr:sp macro="" textlink="">
      <xdr:nvSpPr>
        <xdr:cNvPr id="9" name="正方形/長方形 8">
          <a:extLst>
            <a:ext uri="{FF2B5EF4-FFF2-40B4-BE49-F238E27FC236}">
              <a16:creationId xmlns:a16="http://schemas.microsoft.com/office/drawing/2014/main" id="{00000000-0008-0000-3300-000009000000}"/>
            </a:ext>
          </a:extLst>
        </xdr:cNvPr>
        <xdr:cNvSpPr/>
      </xdr:nvSpPr>
      <xdr:spPr>
        <a:xfrm>
          <a:off x="6877050" y="5924550"/>
          <a:ext cx="3762375" cy="7620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小間料が対象外であっても、出展～支払いが</a:t>
          </a:r>
          <a:endParaRPr kumimoji="1" lang="en-US" altLang="ja-JP" sz="1100" b="1" u="none">
            <a:solidFill>
              <a:schemeClr val="tx1"/>
            </a:solidFill>
          </a:endParaRPr>
        </a:p>
        <a:p>
          <a:pPr algn="l"/>
          <a:r>
            <a:rPr kumimoji="1" lang="ja-JP" altLang="en-US" sz="1100" b="1" u="none">
              <a:solidFill>
                <a:schemeClr val="tx1"/>
              </a:solidFill>
            </a:rPr>
            <a:t>助成対象期間内であれば、資材費などは対象となります。</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11</xdr:col>
      <xdr:colOff>123825</xdr:colOff>
      <xdr:row>2</xdr:row>
      <xdr:rowOff>104775</xdr:rowOff>
    </xdr:from>
    <xdr:to>
      <xdr:col>14</xdr:col>
      <xdr:colOff>352424</xdr:colOff>
      <xdr:row>7</xdr:row>
      <xdr:rowOff>190499</xdr:rowOff>
    </xdr:to>
    <xdr:sp macro="" textlink="">
      <xdr:nvSpPr>
        <xdr:cNvPr id="2" name="正方形/長方形 1">
          <a:extLst>
            <a:ext uri="{FF2B5EF4-FFF2-40B4-BE49-F238E27FC236}">
              <a16:creationId xmlns:a16="http://schemas.microsoft.com/office/drawing/2014/main" id="{00000000-0008-0000-3400-000002000000}"/>
            </a:ext>
          </a:extLst>
        </xdr:cNvPr>
        <xdr:cNvSpPr/>
      </xdr:nvSpPr>
      <xdr:spPr>
        <a:xfrm>
          <a:off x="6905625" y="523875"/>
          <a:ext cx="2285999" cy="10001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会期が未確定の場合、○月頃、</a:t>
          </a:r>
          <a:endParaRPr kumimoji="1" lang="en-US" altLang="ja-JP" sz="1100" b="1">
            <a:solidFill>
              <a:srgbClr val="FF0000"/>
            </a:solidFill>
          </a:endParaRPr>
        </a:p>
        <a:p>
          <a:pPr algn="l"/>
          <a:r>
            <a:rPr kumimoji="1" lang="ja-JP" altLang="en-US" sz="1100" b="1">
              <a:solidFill>
                <a:srgbClr val="FF0000"/>
              </a:solidFill>
            </a:rPr>
            <a:t>などの記載でも構いません。</a:t>
          </a:r>
          <a:endParaRPr kumimoji="1" lang="en-US" altLang="ja-JP" sz="1100" b="1">
            <a:solidFill>
              <a:srgbClr val="FF0000"/>
            </a:solidFill>
          </a:endParaRPr>
        </a:p>
      </xdr:txBody>
    </xdr:sp>
    <xdr:clientData/>
  </xdr:twoCellAnchor>
  <xdr:twoCellAnchor>
    <xdr:from>
      <xdr:col>11</xdr:col>
      <xdr:colOff>133350</xdr:colOff>
      <xdr:row>8</xdr:row>
      <xdr:rowOff>95250</xdr:rowOff>
    </xdr:from>
    <xdr:to>
      <xdr:col>14</xdr:col>
      <xdr:colOff>361949</xdr:colOff>
      <xdr:row>12</xdr:row>
      <xdr:rowOff>190499</xdr:rowOff>
    </xdr:to>
    <xdr:sp macro="" textlink="">
      <xdr:nvSpPr>
        <xdr:cNvPr id="3" name="正方形/長方形 2">
          <a:extLst>
            <a:ext uri="{FF2B5EF4-FFF2-40B4-BE49-F238E27FC236}">
              <a16:creationId xmlns:a16="http://schemas.microsoft.com/office/drawing/2014/main" id="{00000000-0008-0000-3400-000003000000}"/>
            </a:ext>
          </a:extLst>
        </xdr:cNvPr>
        <xdr:cNvSpPr/>
      </xdr:nvSpPr>
      <xdr:spPr>
        <a:xfrm>
          <a:off x="6915150" y="1847850"/>
          <a:ext cx="2285999" cy="1000124"/>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助成対象経費（黄色のセル）は、「数量」</a:t>
          </a:r>
          <a:r>
            <a:rPr kumimoji="1" lang="en-US" altLang="ja-JP" sz="1100" b="1">
              <a:solidFill>
                <a:srgbClr val="FF0000"/>
              </a:solidFill>
            </a:rPr>
            <a:t>×</a:t>
          </a:r>
          <a:r>
            <a:rPr kumimoji="1" lang="ja-JP" altLang="en-US" sz="1100" b="1">
              <a:solidFill>
                <a:srgbClr val="FF0000"/>
              </a:solidFill>
            </a:rPr>
            <a:t>「単価」で自動計算されます</a:t>
          </a:r>
          <a:endParaRPr kumimoji="1" lang="en-US" altLang="ja-JP" sz="1100" b="1">
            <a:solidFill>
              <a:srgbClr val="FF0000"/>
            </a:solidFill>
          </a:endParaRPr>
        </a:p>
      </xdr:txBody>
    </xdr:sp>
    <xdr:clientData/>
  </xdr:twoCellAnchor>
  <xdr:twoCellAnchor>
    <xdr:from>
      <xdr:col>11</xdr:col>
      <xdr:colOff>114300</xdr:colOff>
      <xdr:row>13</xdr:row>
      <xdr:rowOff>0</xdr:rowOff>
    </xdr:from>
    <xdr:to>
      <xdr:col>16</xdr:col>
      <xdr:colOff>600075</xdr:colOff>
      <xdr:row>17</xdr:row>
      <xdr:rowOff>133350</xdr:rowOff>
    </xdr:to>
    <xdr:sp macro="" textlink="">
      <xdr:nvSpPr>
        <xdr:cNvPr id="4" name="正方形/長方形 3">
          <a:extLst>
            <a:ext uri="{FF2B5EF4-FFF2-40B4-BE49-F238E27FC236}">
              <a16:creationId xmlns:a16="http://schemas.microsoft.com/office/drawing/2014/main" id="{00000000-0008-0000-3400-000004000000}"/>
            </a:ext>
          </a:extLst>
        </xdr:cNvPr>
        <xdr:cNvSpPr/>
      </xdr:nvSpPr>
      <xdr:spPr>
        <a:xfrm>
          <a:off x="6896100" y="3038475"/>
          <a:ext cx="3914775" cy="16573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令和２年７月１日以前に契約・支払いをした費用は、</a:t>
          </a:r>
          <a:endParaRPr kumimoji="1" lang="en-US" altLang="ja-JP" sz="1100" b="1" u="none">
            <a:solidFill>
              <a:schemeClr val="tx1"/>
            </a:solidFill>
          </a:endParaRPr>
        </a:p>
        <a:p>
          <a:pPr algn="l"/>
          <a:r>
            <a:rPr kumimoji="1" lang="ja-JP" altLang="en-US" sz="1100" b="1" u="none">
              <a:solidFill>
                <a:schemeClr val="tx1"/>
              </a:solidFill>
            </a:rPr>
            <a:t>助成金の対象になりませんのでご注意ください。</a:t>
          </a:r>
          <a:endParaRPr kumimoji="1" lang="en-US" altLang="ja-JP" sz="1100" b="1" u="none">
            <a:solidFill>
              <a:schemeClr val="tx1"/>
            </a:solidFill>
          </a:endParaRPr>
        </a:p>
        <a:p>
          <a:pPr algn="l"/>
          <a:endParaRPr kumimoji="1" lang="en-US" altLang="ja-JP" sz="1100" b="1" u="none">
            <a:solidFill>
              <a:schemeClr val="tx1"/>
            </a:solidFill>
          </a:endParaRPr>
        </a:p>
        <a:p>
          <a:pPr algn="l"/>
          <a:r>
            <a:rPr kumimoji="1" lang="ja-JP" altLang="en-US" sz="1100" b="1" u="none">
              <a:solidFill>
                <a:schemeClr val="tx1"/>
              </a:solidFill>
            </a:rPr>
            <a:t>（展示会の出展申し込みだけは、助成対象期間より前でも</a:t>
          </a:r>
          <a:endParaRPr kumimoji="1" lang="en-US" altLang="ja-JP" sz="1100" b="1" u="none">
            <a:solidFill>
              <a:schemeClr val="tx1"/>
            </a:solidFill>
          </a:endParaRPr>
        </a:p>
        <a:p>
          <a:pPr algn="l"/>
          <a:r>
            <a:rPr kumimoji="1" lang="ja-JP" altLang="en-US" sz="1100" b="1" u="none">
              <a:solidFill>
                <a:schemeClr val="tx1"/>
              </a:solidFill>
            </a:rPr>
            <a:t>例外で認めていますが、</a:t>
          </a:r>
          <a:endParaRPr kumimoji="1" lang="en-US" altLang="ja-JP" sz="1100" b="1" u="none">
            <a:solidFill>
              <a:schemeClr val="tx1"/>
            </a:solidFill>
          </a:endParaRPr>
        </a:p>
        <a:p>
          <a:pPr algn="l"/>
          <a:r>
            <a:rPr kumimoji="1" lang="ja-JP" altLang="en-US" sz="1100" b="1" u="none">
              <a:solidFill>
                <a:schemeClr val="tx1"/>
              </a:solidFill>
            </a:rPr>
            <a:t>期間前に払い込んだ一部金などは対象となりません）</a:t>
          </a:r>
        </a:p>
      </xdr:txBody>
    </xdr:sp>
    <xdr:clientData/>
  </xdr:twoCellAnchor>
  <xdr:twoCellAnchor>
    <xdr:from>
      <xdr:col>11</xdr:col>
      <xdr:colOff>123825</xdr:colOff>
      <xdr:row>17</xdr:row>
      <xdr:rowOff>219075</xdr:rowOff>
    </xdr:from>
    <xdr:to>
      <xdr:col>15</xdr:col>
      <xdr:colOff>285751</xdr:colOff>
      <xdr:row>19</xdr:row>
      <xdr:rowOff>152401</xdr:rowOff>
    </xdr:to>
    <xdr:sp macro="" textlink="">
      <xdr:nvSpPr>
        <xdr:cNvPr id="7" name="正方形/長方形 6">
          <a:extLst>
            <a:ext uri="{FF2B5EF4-FFF2-40B4-BE49-F238E27FC236}">
              <a16:creationId xmlns:a16="http://schemas.microsoft.com/office/drawing/2014/main" id="{00000000-0008-0000-3400-000007000000}"/>
            </a:ext>
          </a:extLst>
        </xdr:cNvPr>
        <xdr:cNvSpPr/>
      </xdr:nvSpPr>
      <xdr:spPr>
        <a:xfrm>
          <a:off x="6905625" y="4781550"/>
          <a:ext cx="2905126" cy="69532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＜助成対象期間＞</a:t>
          </a:r>
          <a:endParaRPr kumimoji="1" lang="en-US" altLang="ja-JP" sz="1100" b="1" u="none">
            <a:solidFill>
              <a:schemeClr val="tx1"/>
            </a:solidFill>
          </a:endParaRPr>
        </a:p>
        <a:p>
          <a:pPr algn="l"/>
          <a:r>
            <a:rPr kumimoji="1" lang="ja-JP" altLang="en-US" sz="1100" b="1" u="none">
              <a:solidFill>
                <a:schemeClr val="tx1"/>
              </a:solidFill>
            </a:rPr>
            <a:t>令和２年７月１日～令和３年９月３０日</a:t>
          </a:r>
          <a:endParaRPr kumimoji="1" lang="en-US" altLang="ja-JP" sz="1100" b="1" u="none">
            <a:solidFill>
              <a:schemeClr val="tx1"/>
            </a:solidFill>
          </a:endParaRPr>
        </a:p>
      </xdr:txBody>
    </xdr:sp>
    <xdr:clientData/>
  </xdr:twoCellAnchor>
  <xdr:twoCellAnchor>
    <xdr:from>
      <xdr:col>11</xdr:col>
      <xdr:colOff>104775</xdr:colOff>
      <xdr:row>19</xdr:row>
      <xdr:rowOff>304800</xdr:rowOff>
    </xdr:from>
    <xdr:to>
      <xdr:col>16</xdr:col>
      <xdr:colOff>438150</xdr:colOff>
      <xdr:row>21</xdr:row>
      <xdr:rowOff>304800</xdr:rowOff>
    </xdr:to>
    <xdr:sp macro="" textlink="">
      <xdr:nvSpPr>
        <xdr:cNvPr id="8" name="正方形/長方形 7">
          <a:extLst>
            <a:ext uri="{FF2B5EF4-FFF2-40B4-BE49-F238E27FC236}">
              <a16:creationId xmlns:a16="http://schemas.microsoft.com/office/drawing/2014/main" id="{00000000-0008-0000-3400-000008000000}"/>
            </a:ext>
          </a:extLst>
        </xdr:cNvPr>
        <xdr:cNvSpPr/>
      </xdr:nvSpPr>
      <xdr:spPr>
        <a:xfrm>
          <a:off x="6886575" y="5629275"/>
          <a:ext cx="3762375" cy="7620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小間料が対象外であっても、出展～支払いが</a:t>
          </a:r>
          <a:endParaRPr kumimoji="1" lang="en-US" altLang="ja-JP" sz="1100" b="1" u="none">
            <a:solidFill>
              <a:schemeClr val="tx1"/>
            </a:solidFill>
          </a:endParaRPr>
        </a:p>
        <a:p>
          <a:pPr algn="l"/>
          <a:r>
            <a:rPr kumimoji="1" lang="ja-JP" altLang="en-US" sz="1100" b="1" u="none">
              <a:solidFill>
                <a:schemeClr val="tx1"/>
              </a:solidFill>
            </a:rPr>
            <a:t>助成対象期間内であれば、資材費などは対象となります。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104776</xdr:colOff>
      <xdr:row>5</xdr:row>
      <xdr:rowOff>57150</xdr:rowOff>
    </xdr:from>
    <xdr:to>
      <xdr:col>7</xdr:col>
      <xdr:colOff>419100</xdr:colOff>
      <xdr:row>12</xdr:row>
      <xdr:rowOff>304800</xdr:rowOff>
    </xdr:to>
    <xdr:sp macro="" textlink="">
      <xdr:nvSpPr>
        <xdr:cNvPr id="2" name="右中かっこ 1">
          <a:extLst>
            <a:ext uri="{FF2B5EF4-FFF2-40B4-BE49-F238E27FC236}">
              <a16:creationId xmlns:a16="http://schemas.microsoft.com/office/drawing/2014/main" id="{00000000-0008-0000-0D00-000002000000}"/>
            </a:ext>
          </a:extLst>
        </xdr:cNvPr>
        <xdr:cNvSpPr/>
      </xdr:nvSpPr>
      <xdr:spPr>
        <a:xfrm>
          <a:off x="6334126" y="4276725"/>
          <a:ext cx="314324" cy="2781300"/>
        </a:xfrm>
        <a:prstGeom prst="rightBrace">
          <a:avLst>
            <a:gd name="adj1" fmla="val 8333"/>
            <a:gd name="adj2" fmla="val 44178"/>
          </a:avLst>
        </a:prstGeom>
        <a:ln w="28575">
          <a:solidFill>
            <a:srgbClr val="0000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57150</xdr:colOff>
      <xdr:row>5</xdr:row>
      <xdr:rowOff>57150</xdr:rowOff>
    </xdr:from>
    <xdr:to>
      <xdr:col>14</xdr:col>
      <xdr:colOff>371474</xdr:colOff>
      <xdr:row>12</xdr:row>
      <xdr:rowOff>304800</xdr:rowOff>
    </xdr:to>
    <xdr:sp macro="" textlink="">
      <xdr:nvSpPr>
        <xdr:cNvPr id="5" name="右中かっこ 4">
          <a:extLst>
            <a:ext uri="{FF2B5EF4-FFF2-40B4-BE49-F238E27FC236}">
              <a16:creationId xmlns:a16="http://schemas.microsoft.com/office/drawing/2014/main" id="{00000000-0008-0000-0D00-000005000000}"/>
            </a:ext>
          </a:extLst>
        </xdr:cNvPr>
        <xdr:cNvSpPr/>
      </xdr:nvSpPr>
      <xdr:spPr>
        <a:xfrm>
          <a:off x="6286500" y="1714500"/>
          <a:ext cx="314324" cy="2781300"/>
        </a:xfrm>
        <a:prstGeom prst="rightBrace">
          <a:avLst>
            <a:gd name="adj1" fmla="val 8333"/>
            <a:gd name="adj2" fmla="val 44178"/>
          </a:avLst>
        </a:prstGeom>
        <a:ln w="28575">
          <a:solidFill>
            <a:srgbClr val="0000FF"/>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123826</xdr:colOff>
      <xdr:row>8</xdr:row>
      <xdr:rowOff>0</xdr:rowOff>
    </xdr:from>
    <xdr:to>
      <xdr:col>16</xdr:col>
      <xdr:colOff>381000</xdr:colOff>
      <xdr:row>12</xdr:row>
      <xdr:rowOff>209550</xdr:rowOff>
    </xdr:to>
    <xdr:sp macro="" textlink="">
      <xdr:nvSpPr>
        <xdr:cNvPr id="2" name="正方形/長方形 1">
          <a:extLst>
            <a:ext uri="{FF2B5EF4-FFF2-40B4-BE49-F238E27FC236}">
              <a16:creationId xmlns:a16="http://schemas.microsoft.com/office/drawing/2014/main" id="{00000000-0008-0000-1500-000002000000}"/>
            </a:ext>
          </a:extLst>
        </xdr:cNvPr>
        <xdr:cNvSpPr/>
      </xdr:nvSpPr>
      <xdr:spPr>
        <a:xfrm>
          <a:off x="6838951" y="2505075"/>
          <a:ext cx="4371974" cy="260032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１　申請する展示会は、より効果的な市場性・販路開拓の方法を検討し、必ず出展するものを記載して下さい。</a:t>
          </a:r>
          <a:endParaRPr kumimoji="1" lang="en-US" altLang="ja-JP" sz="1100" b="1">
            <a:solidFill>
              <a:schemeClr val="tx1"/>
            </a:solidFill>
          </a:endParaRPr>
        </a:p>
        <a:p>
          <a:pPr algn="l"/>
          <a:endParaRPr kumimoji="1" lang="en-US" altLang="ja-JP" sz="1100" b="1">
            <a:solidFill>
              <a:schemeClr val="tx1"/>
            </a:solidFill>
          </a:endParaRPr>
        </a:p>
        <a:p>
          <a:pPr algn="l"/>
          <a:r>
            <a:rPr kumimoji="1" lang="ja-JP" altLang="en-US" sz="1100" b="1">
              <a:solidFill>
                <a:schemeClr val="tx1"/>
              </a:solidFill>
            </a:rPr>
            <a:t>２　共同出展を予定している場合、必ず「共同出展の有無」欄に「有」を記入して下さい。</a:t>
          </a:r>
          <a:endParaRPr kumimoji="1" lang="en-US" altLang="ja-JP" sz="1100" b="1">
            <a:solidFill>
              <a:schemeClr val="tx1"/>
            </a:solidFill>
          </a:endParaRPr>
        </a:p>
        <a:p>
          <a:pPr algn="l"/>
          <a:endParaRPr kumimoji="1" lang="en-US" altLang="ja-JP" sz="1100" b="1">
            <a:solidFill>
              <a:schemeClr val="tx1"/>
            </a:solidFill>
          </a:endParaRPr>
        </a:p>
        <a:p>
          <a:pPr algn="l"/>
          <a:r>
            <a:rPr kumimoji="1" lang="en-US" altLang="ja-JP" sz="1100" b="1">
              <a:solidFill>
                <a:schemeClr val="tx1"/>
              </a:solidFill>
            </a:rPr>
            <a:t>※</a:t>
          </a:r>
          <a:r>
            <a:rPr kumimoji="1" lang="ja-JP" altLang="en-US" sz="1100" b="1" u="none">
              <a:solidFill>
                <a:schemeClr val="tx1"/>
              </a:solidFill>
            </a:rPr>
            <a:t>申請時に「共同出展の有無」が「無」の展示会について、</a:t>
          </a:r>
          <a:r>
            <a:rPr kumimoji="1" lang="ja-JP" altLang="en-US" sz="1100" b="1" u="sng">
              <a:solidFill>
                <a:schemeClr val="tx1"/>
              </a:solidFill>
            </a:rPr>
            <a:t>後から共同出展と判明した場合は助成金の対象となりません。</a:t>
          </a:r>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国内　</a:t>
          </a:r>
          <a:r>
            <a:rPr lang="ja-JP" altLang="en-US" sz="1100" b="1" i="0" u="none" strike="noStrike">
              <a:solidFill>
                <a:schemeClr val="lt1"/>
              </a:solidFill>
              <a:effectLst/>
              <a:latin typeface="+mn-lt"/>
              <a:ea typeface="+mn-ea"/>
              <a:cs typeface="+mn-cs"/>
            </a:rPr>
            <a:t>１</a:t>
          </a:r>
          <a:r>
            <a:rPr lang="ja-JP" altLang="en-US" sz="1100" b="0" i="0" u="none" strike="noStrike">
              <a:solidFill>
                <a:schemeClr val="lt1"/>
              </a:solidFill>
              <a:effectLst/>
              <a:latin typeface="+mn-lt"/>
              <a:ea typeface="+mn-ea"/>
              <a:cs typeface="+mn-cs"/>
            </a:rPr>
            <a:t>　回・</a:t>
          </a:r>
          <a:r>
            <a:rPr lang="ja-JP" altLang="en-US"/>
            <a:t> </a:t>
          </a:r>
          <a:r>
            <a:rPr lang="ja-JP" altLang="en-US" sz="1100" b="0" i="0" u="none" strike="noStrike">
              <a:solidFill>
                <a:schemeClr val="lt1"/>
              </a:solidFill>
              <a:effectLst/>
              <a:latin typeface="+mn-lt"/>
              <a:ea typeface="+mn-ea"/>
              <a:cs typeface="+mn-cs"/>
            </a:rPr>
            <a:t>海外　</a:t>
          </a:r>
          <a:r>
            <a:rPr lang="ja-JP" altLang="en-US" sz="1100" b="1" i="0" u="none" strike="noStrike">
              <a:solidFill>
                <a:schemeClr val="lt1"/>
              </a:solidFill>
              <a:effectLst/>
              <a:latin typeface="+mn-lt"/>
              <a:ea typeface="+mn-ea"/>
              <a:cs typeface="+mn-cs"/>
            </a:rPr>
            <a:t>１</a:t>
          </a:r>
          <a:r>
            <a:rPr lang="ja-JP" altLang="en-US" sz="1100" b="0" i="0" u="none" strike="noStrike">
              <a:solidFill>
                <a:schemeClr val="lt1"/>
              </a:solidFill>
              <a:effectLst/>
              <a:latin typeface="+mn-lt"/>
              <a:ea typeface="+mn-ea"/>
              <a:cs typeface="+mn-cs"/>
            </a:rPr>
            <a:t>　回</a:t>
          </a:r>
          <a:r>
            <a:rPr lang="ja-JP" altLang="en-US"/>
            <a:t> </a:t>
          </a:r>
          <a:r>
            <a:rPr lang="ja-JP" altLang="en-US" sz="1100" b="0" i="0" u="none" strike="noStrike">
              <a:solidFill>
                <a:schemeClr val="lt1"/>
              </a:solidFill>
              <a:effectLst/>
              <a:latin typeface="+mn-lt"/>
              <a:ea typeface="+mn-ea"/>
              <a:cs typeface="+mn-cs"/>
            </a:rPr>
            <a:t>　合計　</a:t>
          </a:r>
          <a:r>
            <a:rPr lang="ja-JP" altLang="en-US" sz="1100" b="1" i="0" u="none" strike="noStrike">
              <a:solidFill>
                <a:schemeClr val="lt1"/>
              </a:solidFill>
              <a:effectLst/>
              <a:latin typeface="+mn-lt"/>
              <a:ea typeface="+mn-ea"/>
              <a:cs typeface="+mn-cs"/>
            </a:rPr>
            <a:t>２</a:t>
          </a:r>
          <a:r>
            <a:rPr lang="ja-JP" altLang="en-US" sz="1100" b="0" i="0" u="none" strike="noStrike">
              <a:solidFill>
                <a:schemeClr val="lt1"/>
              </a:solidFill>
              <a:effectLst/>
              <a:latin typeface="+mn-lt"/>
              <a:ea typeface="+mn-ea"/>
              <a:cs typeface="+mn-cs"/>
            </a:rPr>
            <a:t>　回</a:t>
          </a:r>
          <a:r>
            <a:rPr lang="en-US" altLang="ja-JP" sz="1100" b="0" i="0" u="none" strike="noStrike">
              <a:solidFill>
                <a:schemeClr val="lt1"/>
              </a:solidFill>
              <a:effectLst/>
              <a:latin typeface="+mn-lt"/>
              <a:ea typeface="+mn-ea"/>
              <a:cs typeface="+mn-cs"/>
            </a:rPr>
            <a:t>】</a:t>
          </a:r>
          <a:r>
            <a:rPr lang="ja-JP" altLang="en-US"/>
            <a:t> </a:t>
          </a:r>
          <a:r>
            <a:rPr lang="ja-JP" altLang="en-US" sz="1100" b="0" i="0" u="none" strike="noStrike">
              <a:solidFill>
                <a:schemeClr val="lt1"/>
              </a:solidFill>
              <a:effectLst/>
              <a:latin typeface="+mn-lt"/>
              <a:ea typeface="+mn-ea"/>
              <a:cs typeface="+mn-cs"/>
            </a:rPr>
            <a:t>会　期</a:t>
          </a:r>
          <a:r>
            <a:rPr lang="ja-JP" altLang="en-US"/>
            <a:t> </a:t>
          </a:r>
          <a:r>
            <a:rPr lang="ja-JP" altLang="en-US" sz="1100" b="0" i="0" u="none" strike="noStrike">
              <a:solidFill>
                <a:schemeClr val="lt1"/>
              </a:solidFill>
              <a:effectLst/>
              <a:latin typeface="+mn-lt"/>
              <a:ea typeface="+mn-ea"/>
              <a:cs typeface="+mn-cs"/>
            </a:rPr>
            <a:t>展示会名</a:t>
          </a:r>
          <a:br>
            <a:rPr lang="ja-JP" altLang="en-US" sz="1100" b="0" i="0" u="none" strike="noStrike">
              <a:solidFill>
                <a:schemeClr val="lt1"/>
              </a:solidFill>
              <a:effectLst/>
              <a:latin typeface="+mn-lt"/>
              <a:ea typeface="+mn-ea"/>
              <a:cs typeface="+mn-cs"/>
            </a:rPr>
          </a:br>
          <a:r>
            <a:rPr lang="en-US" altLang="ja-JP" sz="1100" b="1" i="0" u="none" strike="noStrike">
              <a:solidFill>
                <a:schemeClr val="tx1"/>
              </a:solidFill>
              <a:effectLst/>
              <a:latin typeface="+mn-lt"/>
              <a:ea typeface="+mn-ea"/>
              <a:cs typeface="+mn-cs"/>
            </a:rPr>
            <a:t>※</a:t>
          </a:r>
          <a:r>
            <a:rPr lang="ja-JP" altLang="en-US" sz="1100" b="1" i="0" u="none" strike="noStrike">
              <a:solidFill>
                <a:schemeClr val="tx1"/>
              </a:solidFill>
              <a:effectLst/>
              <a:latin typeface="+mn-lt"/>
              <a:ea typeface="+mn-ea"/>
              <a:cs typeface="+mn-cs"/>
            </a:rPr>
            <a:t>共同出展を検討する場合、</a:t>
          </a:r>
          <a:r>
            <a:rPr lang="ja-JP" altLang="en-US" sz="1100" b="1" i="0" u="sng" strike="noStrike">
              <a:solidFill>
                <a:schemeClr val="tx1"/>
              </a:solidFill>
              <a:effectLst/>
              <a:latin typeface="+mn-lt"/>
              <a:ea typeface="+mn-ea"/>
              <a:cs typeface="+mn-cs"/>
            </a:rPr>
            <a:t>申請企業が契約主体の場合のみ対象</a:t>
          </a:r>
          <a:r>
            <a:rPr lang="ja-JP" altLang="en-US" sz="1100" b="1" i="0" u="none" strike="noStrike">
              <a:solidFill>
                <a:schemeClr val="tx1"/>
              </a:solidFill>
              <a:effectLst/>
              <a:latin typeface="+mn-lt"/>
              <a:ea typeface="+mn-ea"/>
              <a:cs typeface="+mn-cs"/>
            </a:rPr>
            <a:t>となります。共同出展の詳細は募集要項Ｐ７－８「出展小間料」をご確認ください。</a:t>
          </a:r>
          <a:endParaRPr lang="en-US" altLang="ja-JP" sz="1100" b="1" i="0" u="none" strike="noStrike">
            <a:solidFill>
              <a:schemeClr val="tx1"/>
            </a:solidFill>
            <a:effectLst/>
            <a:latin typeface="+mn-lt"/>
            <a:ea typeface="+mn-ea"/>
            <a:cs typeface="+mn-cs"/>
          </a:endParaRPr>
        </a:p>
      </xdr:txBody>
    </xdr:sp>
    <xdr:clientData/>
  </xdr:twoCellAnchor>
  <xdr:twoCellAnchor>
    <xdr:from>
      <xdr:col>9</xdr:col>
      <xdr:colOff>123825</xdr:colOff>
      <xdr:row>1</xdr:row>
      <xdr:rowOff>95250</xdr:rowOff>
    </xdr:from>
    <xdr:to>
      <xdr:col>13</xdr:col>
      <xdr:colOff>171450</xdr:colOff>
      <xdr:row>4</xdr:row>
      <xdr:rowOff>209550</xdr:rowOff>
    </xdr:to>
    <xdr:sp macro="" textlink="">
      <xdr:nvSpPr>
        <xdr:cNvPr id="3" name="正方形/長方形 2">
          <a:extLst>
            <a:ext uri="{FF2B5EF4-FFF2-40B4-BE49-F238E27FC236}">
              <a16:creationId xmlns:a16="http://schemas.microsoft.com/office/drawing/2014/main" id="{00000000-0008-0000-1500-000003000000}"/>
            </a:ext>
          </a:extLst>
        </xdr:cNvPr>
        <xdr:cNvSpPr/>
      </xdr:nvSpPr>
      <xdr:spPr>
        <a:xfrm>
          <a:off x="6838950" y="266700"/>
          <a:ext cx="2105025" cy="10191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審査の視点のうち</a:t>
          </a:r>
          <a:endParaRPr kumimoji="1" lang="en-US" altLang="ja-JP" sz="1100" b="1" u="none">
            <a:solidFill>
              <a:schemeClr val="tx1"/>
            </a:solidFill>
          </a:endParaRPr>
        </a:p>
        <a:p>
          <a:pPr algn="l"/>
          <a:r>
            <a:rPr kumimoji="1" lang="ja-JP" altLang="en-US" sz="1100" b="1" u="none">
              <a:solidFill>
                <a:schemeClr val="tx1"/>
              </a:solidFill>
            </a:rPr>
            <a:t>「必要性」</a:t>
          </a:r>
          <a:endParaRPr kumimoji="1" lang="en-US" altLang="ja-JP" sz="1100" b="1" u="none">
            <a:solidFill>
              <a:schemeClr val="tx1"/>
            </a:solidFill>
          </a:endParaRPr>
        </a:p>
        <a:p>
          <a:pPr algn="l"/>
          <a:r>
            <a:rPr kumimoji="1" lang="ja-JP" altLang="en-US" sz="1100" b="1" u="none">
              <a:solidFill>
                <a:schemeClr val="tx1"/>
              </a:solidFill>
            </a:rPr>
            <a:t>の項目の参考にします。</a:t>
          </a:r>
        </a:p>
      </xdr:txBody>
    </xdr:sp>
    <xdr:clientData/>
  </xdr:twoCellAnchor>
  <xdr:twoCellAnchor>
    <xdr:from>
      <xdr:col>9</xdr:col>
      <xdr:colOff>123825</xdr:colOff>
      <xdr:row>5</xdr:row>
      <xdr:rowOff>85725</xdr:rowOff>
    </xdr:from>
    <xdr:to>
      <xdr:col>14</xdr:col>
      <xdr:colOff>352425</xdr:colOff>
      <xdr:row>7</xdr:row>
      <xdr:rowOff>57150</xdr:rowOff>
    </xdr:to>
    <xdr:sp macro="" textlink="">
      <xdr:nvSpPr>
        <xdr:cNvPr id="4" name="正方形/長方形 3">
          <a:extLst>
            <a:ext uri="{FF2B5EF4-FFF2-40B4-BE49-F238E27FC236}">
              <a16:creationId xmlns:a16="http://schemas.microsoft.com/office/drawing/2014/main" id="{00000000-0008-0000-1500-000004000000}"/>
            </a:ext>
          </a:extLst>
        </xdr:cNvPr>
        <xdr:cNvSpPr/>
      </xdr:nvSpPr>
      <xdr:spPr>
        <a:xfrm>
          <a:off x="6838950" y="1390650"/>
          <a:ext cx="2971800" cy="10191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提出書類の「５．説明資料（１）出展企画書」</a:t>
          </a:r>
          <a:endParaRPr kumimoji="1" lang="en-US" altLang="ja-JP" sz="1100" b="1" u="none">
            <a:solidFill>
              <a:schemeClr val="tx1"/>
            </a:solidFill>
          </a:endParaRPr>
        </a:p>
        <a:p>
          <a:pPr algn="l"/>
          <a:r>
            <a:rPr kumimoji="1" lang="ja-JP" altLang="en-US" sz="1100" b="1" u="none">
              <a:solidFill>
                <a:schemeClr val="tx1"/>
              </a:solidFill>
            </a:rPr>
            <a:t>に記載していただいても構いません。</a:t>
          </a:r>
        </a:p>
      </xdr:txBody>
    </xdr:sp>
    <xdr:clientData/>
  </xdr:twoCellAnchor>
  <xdr:twoCellAnchor>
    <xdr:from>
      <xdr:col>9</xdr:col>
      <xdr:colOff>161925</xdr:colOff>
      <xdr:row>19</xdr:row>
      <xdr:rowOff>66675</xdr:rowOff>
    </xdr:from>
    <xdr:to>
      <xdr:col>15</xdr:col>
      <xdr:colOff>285750</xdr:colOff>
      <xdr:row>20</xdr:row>
      <xdr:rowOff>19050</xdr:rowOff>
    </xdr:to>
    <xdr:sp macro="" textlink="">
      <xdr:nvSpPr>
        <xdr:cNvPr id="5" name="正方形/長方形 4">
          <a:extLst>
            <a:ext uri="{FF2B5EF4-FFF2-40B4-BE49-F238E27FC236}">
              <a16:creationId xmlns:a16="http://schemas.microsoft.com/office/drawing/2014/main" id="{00000000-0008-0000-1500-000005000000}"/>
            </a:ext>
          </a:extLst>
        </xdr:cNvPr>
        <xdr:cNvSpPr/>
      </xdr:nvSpPr>
      <xdr:spPr>
        <a:xfrm>
          <a:off x="6877050" y="7772400"/>
          <a:ext cx="3552825" cy="10191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提出書類の「５．説明資料（４）広告掲載企画書」</a:t>
          </a:r>
          <a:endParaRPr kumimoji="1" lang="en-US" altLang="ja-JP" sz="1100" b="1" u="none">
            <a:solidFill>
              <a:schemeClr val="tx1"/>
            </a:solidFill>
          </a:endParaRPr>
        </a:p>
        <a:p>
          <a:pPr algn="l"/>
          <a:r>
            <a:rPr kumimoji="1" lang="ja-JP" altLang="en-US" sz="1100" b="1" u="none">
              <a:solidFill>
                <a:schemeClr val="tx1"/>
              </a:solidFill>
            </a:rPr>
            <a:t>に記載していただいても構いません。</a:t>
          </a:r>
        </a:p>
      </xdr:txBody>
    </xdr:sp>
    <xdr:clientData/>
  </xdr:twoCellAnchor>
  <xdr:twoCellAnchor>
    <xdr:from>
      <xdr:col>9</xdr:col>
      <xdr:colOff>152400</xdr:colOff>
      <xdr:row>20</xdr:row>
      <xdr:rowOff>161926</xdr:rowOff>
    </xdr:from>
    <xdr:to>
      <xdr:col>13</xdr:col>
      <xdr:colOff>266700</xdr:colOff>
      <xdr:row>22</xdr:row>
      <xdr:rowOff>47626</xdr:rowOff>
    </xdr:to>
    <xdr:sp macro="" textlink="">
      <xdr:nvSpPr>
        <xdr:cNvPr id="6" name="正方形/長方形 5">
          <a:extLst>
            <a:ext uri="{FF2B5EF4-FFF2-40B4-BE49-F238E27FC236}">
              <a16:creationId xmlns:a16="http://schemas.microsoft.com/office/drawing/2014/main" id="{00000000-0008-0000-1500-000006000000}"/>
            </a:ext>
          </a:extLst>
        </xdr:cNvPr>
        <xdr:cNvSpPr/>
      </xdr:nvSpPr>
      <xdr:spPr>
        <a:xfrm>
          <a:off x="6867525" y="8934451"/>
          <a:ext cx="2171700" cy="11049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none">
              <a:solidFill>
                <a:schemeClr val="tx1"/>
              </a:solidFill>
            </a:rPr>
            <a:t>助成対象となる媒体は</a:t>
          </a:r>
          <a:endParaRPr kumimoji="1" lang="en-US" altLang="ja-JP" sz="1100" b="1" u="none">
            <a:solidFill>
              <a:schemeClr val="tx1"/>
            </a:solidFill>
          </a:endParaRPr>
        </a:p>
        <a:p>
          <a:pPr algn="l"/>
          <a:r>
            <a:rPr kumimoji="1" lang="ja-JP" altLang="en-US" sz="1100" b="1" u="none">
              <a:solidFill>
                <a:schemeClr val="tx1"/>
              </a:solidFill>
            </a:rPr>
            <a:t>①紙媒体の新聞や雑誌等</a:t>
          </a:r>
          <a:endParaRPr kumimoji="1" lang="en-US" altLang="ja-JP" sz="1100" b="1" u="none">
            <a:solidFill>
              <a:schemeClr val="tx1"/>
            </a:solidFill>
          </a:endParaRPr>
        </a:p>
        <a:p>
          <a:pPr algn="l"/>
          <a:r>
            <a:rPr kumimoji="1" lang="ja-JP" altLang="en-US" sz="1100" b="1" u="none">
              <a:solidFill>
                <a:schemeClr val="tx1"/>
              </a:solidFill>
            </a:rPr>
            <a:t>②出展展示会の</a:t>
          </a:r>
          <a:r>
            <a:rPr kumimoji="1" lang="en-US" altLang="ja-JP" sz="1100" b="1" u="none">
              <a:solidFill>
                <a:schemeClr val="tx1"/>
              </a:solidFill>
            </a:rPr>
            <a:t>WEB</a:t>
          </a:r>
          <a:r>
            <a:rPr kumimoji="1" lang="ja-JP" altLang="en-US" sz="1100" b="1" u="none">
              <a:solidFill>
                <a:schemeClr val="tx1"/>
              </a:solidFill>
            </a:rPr>
            <a:t>サイト</a:t>
          </a:r>
          <a:endParaRPr kumimoji="1" lang="en-US" altLang="ja-JP" sz="1100" b="1" u="none">
            <a:solidFill>
              <a:schemeClr val="tx1"/>
            </a:solidFill>
          </a:endParaRPr>
        </a:p>
        <a:p>
          <a:pPr algn="l"/>
          <a:r>
            <a:rPr kumimoji="1" lang="ja-JP" altLang="en-US" sz="1100" b="1" u="none">
              <a:solidFill>
                <a:schemeClr val="tx1"/>
              </a:solidFill>
            </a:rPr>
            <a:t>に限ります。</a:t>
          </a:r>
        </a:p>
      </xdr:txBody>
    </xdr:sp>
    <xdr:clientData/>
  </xdr:twoCellAnchor>
  <xdr:twoCellAnchor>
    <xdr:from>
      <xdr:col>9</xdr:col>
      <xdr:colOff>123825</xdr:colOff>
      <xdr:row>16</xdr:row>
      <xdr:rowOff>142875</xdr:rowOff>
    </xdr:from>
    <xdr:to>
      <xdr:col>14</xdr:col>
      <xdr:colOff>466725</xdr:colOff>
      <xdr:row>18</xdr:row>
      <xdr:rowOff>495300</xdr:rowOff>
    </xdr:to>
    <xdr:sp macro="" textlink="">
      <xdr:nvSpPr>
        <xdr:cNvPr id="7" name="正方形/長方形 6">
          <a:extLst>
            <a:ext uri="{FF2B5EF4-FFF2-40B4-BE49-F238E27FC236}">
              <a16:creationId xmlns:a16="http://schemas.microsoft.com/office/drawing/2014/main" id="{00000000-0008-0000-1500-000007000000}"/>
            </a:ext>
          </a:extLst>
        </xdr:cNvPr>
        <xdr:cNvSpPr/>
      </xdr:nvSpPr>
      <xdr:spPr>
        <a:xfrm>
          <a:off x="6838950" y="6877050"/>
          <a:ext cx="3086100" cy="809625"/>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FF"/>
              </a:solidFill>
            </a:rPr>
            <a:t>シート保護の解除方法</a:t>
          </a:r>
          <a:endParaRPr kumimoji="1" lang="en-US" altLang="ja-JP" sz="1100" b="1">
            <a:solidFill>
              <a:srgbClr val="0000FF"/>
            </a:solidFill>
          </a:endParaRPr>
        </a:p>
        <a:p>
          <a:pPr algn="l"/>
          <a:r>
            <a:rPr kumimoji="1" lang="ja-JP" altLang="en-US" sz="1100" b="1">
              <a:solidFill>
                <a:srgbClr val="0000FF"/>
              </a:solidFill>
            </a:rPr>
            <a:t>（上部メニュー）校閲→シートの保護→シート保護の解除</a:t>
          </a:r>
          <a:endParaRPr kumimoji="1" lang="en-US" altLang="ja-JP" sz="1100" b="1">
            <a:solidFill>
              <a:srgbClr val="0000FF"/>
            </a:solidFill>
          </a:endParaRPr>
        </a:p>
      </xdr:txBody>
    </xdr:sp>
    <xdr:clientData/>
  </xdr:twoCellAnchor>
  <xdr:twoCellAnchor>
    <xdr:from>
      <xdr:col>9</xdr:col>
      <xdr:colOff>104775</xdr:colOff>
      <xdr:row>12</xdr:row>
      <xdr:rowOff>285750</xdr:rowOff>
    </xdr:from>
    <xdr:to>
      <xdr:col>16</xdr:col>
      <xdr:colOff>295275</xdr:colOff>
      <xdr:row>16</xdr:row>
      <xdr:rowOff>47625</xdr:rowOff>
    </xdr:to>
    <xdr:sp macro="" textlink="">
      <xdr:nvSpPr>
        <xdr:cNvPr id="8" name="正方形/長方形 7">
          <a:extLst>
            <a:ext uri="{FF2B5EF4-FFF2-40B4-BE49-F238E27FC236}">
              <a16:creationId xmlns:a16="http://schemas.microsoft.com/office/drawing/2014/main" id="{00000000-0008-0000-1500-000008000000}"/>
            </a:ext>
          </a:extLst>
        </xdr:cNvPr>
        <xdr:cNvSpPr/>
      </xdr:nvSpPr>
      <xdr:spPr>
        <a:xfrm>
          <a:off x="6819900" y="5181600"/>
          <a:ext cx="4305300" cy="1600200"/>
        </a:xfrm>
        <a:prstGeom prst="rect">
          <a:avLst/>
        </a:prstGeom>
        <a:solidFill>
          <a:schemeClr val="bg2"/>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FF"/>
              </a:solidFill>
            </a:rPr>
            <a:t>記載しきれない場合は、シートの保護を解除後、</a:t>
          </a:r>
          <a:endParaRPr kumimoji="1" lang="en-US" altLang="ja-JP" sz="1100" b="1">
            <a:solidFill>
              <a:srgbClr val="0000FF"/>
            </a:solidFill>
          </a:endParaRPr>
        </a:p>
        <a:p>
          <a:pPr algn="l"/>
          <a:r>
            <a:rPr kumimoji="1" lang="ja-JP" altLang="en-US" sz="1100" b="1">
              <a:solidFill>
                <a:srgbClr val="0000FF"/>
              </a:solidFill>
            </a:rPr>
            <a:t>複製してご記入ください。</a:t>
          </a:r>
          <a:endParaRPr kumimoji="1" lang="en-US" altLang="ja-JP" sz="1100" b="1">
            <a:solidFill>
              <a:srgbClr val="0000FF"/>
            </a:solidFill>
          </a:endParaRPr>
        </a:p>
        <a:p>
          <a:pPr algn="l"/>
          <a:endParaRPr kumimoji="1" lang="en-US" altLang="ja-JP" sz="1100" b="1">
            <a:solidFill>
              <a:srgbClr val="FF0000"/>
            </a:solidFill>
          </a:endParaRPr>
        </a:p>
        <a:p>
          <a:pPr algn="l"/>
          <a:r>
            <a:rPr kumimoji="1" lang="ja-JP" altLang="en-US" sz="1100" b="1">
              <a:solidFill>
                <a:srgbClr val="FF0000"/>
              </a:solidFill>
            </a:rPr>
            <a:t>複製方法：</a:t>
          </a:r>
          <a:endParaRPr kumimoji="1" lang="en-US" altLang="ja-JP" sz="1100" b="1">
            <a:solidFill>
              <a:srgbClr val="FF0000"/>
            </a:solidFill>
          </a:endParaRPr>
        </a:p>
        <a:p>
          <a:pPr algn="l"/>
          <a:r>
            <a:rPr kumimoji="1" lang="ja-JP" altLang="en-US" sz="1100" b="1">
              <a:solidFill>
                <a:srgbClr val="FF0000"/>
              </a:solidFill>
            </a:rPr>
            <a:t>①ページ下のタブを右クリック　②「移動またはコピー」を選択</a:t>
          </a:r>
          <a:endParaRPr kumimoji="1" lang="en-US" altLang="ja-JP" sz="1100" b="1">
            <a:solidFill>
              <a:srgbClr val="FF0000"/>
            </a:solidFill>
          </a:endParaRPr>
        </a:p>
        <a:p>
          <a:pPr algn="l"/>
          <a:r>
            <a:rPr kumimoji="1" lang="ja-JP" altLang="en-US" sz="1100" b="1">
              <a:solidFill>
                <a:srgbClr val="FF0000"/>
              </a:solidFill>
            </a:rPr>
            <a:t>③「挿入先」に「事業計画</a:t>
          </a:r>
          <a:r>
            <a:rPr kumimoji="1" lang="en-US" altLang="ja-JP" sz="1100" b="1">
              <a:solidFill>
                <a:srgbClr val="FF0000"/>
              </a:solidFill>
            </a:rPr>
            <a:t>Ⅴ</a:t>
          </a:r>
          <a:r>
            <a:rPr kumimoji="1" lang="ja-JP" altLang="en-US" sz="1100" b="1">
              <a:solidFill>
                <a:srgbClr val="FF0000"/>
              </a:solidFill>
            </a:rPr>
            <a:t>④」を選択</a:t>
          </a:r>
          <a:endParaRPr kumimoji="1" lang="en-US" altLang="ja-JP" sz="1100" b="1">
            <a:solidFill>
              <a:srgbClr val="FF0000"/>
            </a:solidFill>
          </a:endParaRPr>
        </a:p>
        <a:p>
          <a:pPr algn="l"/>
          <a:r>
            <a:rPr kumimoji="1" lang="ja-JP" altLang="en-US" sz="1100" b="1">
              <a:solidFill>
                <a:srgbClr val="FF0000"/>
              </a:solidFill>
            </a:rPr>
            <a:t>④「コピーを作成する」にチェックを入れて「</a:t>
          </a:r>
          <a:r>
            <a:rPr kumimoji="1" lang="en-US" altLang="ja-JP" sz="1100" b="1">
              <a:solidFill>
                <a:srgbClr val="FF0000"/>
              </a:solidFill>
            </a:rPr>
            <a:t>OK</a:t>
          </a:r>
          <a:r>
            <a:rPr kumimoji="1" lang="ja-JP" altLang="en-US" sz="1100" b="1">
              <a:solidFill>
                <a:srgbClr val="FF0000"/>
              </a:solidFill>
            </a:rPr>
            <a:t>」を押す</a:t>
          </a:r>
          <a:endParaRPr kumimoji="1" lang="en-US" altLang="ja-JP" sz="11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11214" y="4465864"/>
          <a:ext cx="39027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146528" y="6442982"/>
          <a:ext cx="390272"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388679"/>
          <a:ext cx="668293" cy="188164"/>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089446"/>
          <a:ext cx="668293" cy="19632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80518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35763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9904639"/>
          <a:ext cx="668293"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368697" y="20560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496786" y="4804682"/>
          <a:ext cx="4084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44596</xdr:colOff>
      <xdr:row>19</xdr:row>
      <xdr:rowOff>47625</xdr:rowOff>
    </xdr:from>
    <xdr:to>
      <xdr:col>38</xdr:col>
      <xdr:colOff>66520</xdr:colOff>
      <xdr:row>19</xdr:row>
      <xdr:rowOff>227625</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396739" y="4456339"/>
          <a:ext cx="5541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60768" y="1789342"/>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059386"/>
          <a:ext cx="666043" cy="18544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14" name="テキスト ボックス 13">
          <a:extLst>
            <a:ext uri="{FF2B5EF4-FFF2-40B4-BE49-F238E27FC236}">
              <a16:creationId xmlns:a16="http://schemas.microsoft.com/office/drawing/2014/main" id="{00000000-0008-0000-1900-00000E000000}"/>
            </a:ext>
          </a:extLst>
        </xdr:cNvPr>
        <xdr:cNvSpPr txBox="1"/>
      </xdr:nvSpPr>
      <xdr:spPr>
        <a:xfrm>
          <a:off x="5352824" y="25894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793691" y="3125106"/>
          <a:ext cx="119063"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17" name="テキスト ボックス 16">
          <a:extLst>
            <a:ext uri="{FF2B5EF4-FFF2-40B4-BE49-F238E27FC236}">
              <a16:creationId xmlns:a16="http://schemas.microsoft.com/office/drawing/2014/main" id="{00000000-0008-0000-1900-000011000000}"/>
            </a:ext>
          </a:extLst>
        </xdr:cNvPr>
        <xdr:cNvSpPr txBox="1"/>
      </xdr:nvSpPr>
      <xdr:spPr>
        <a:xfrm>
          <a:off x="5362574" y="3380014"/>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8" name="テキスト ボックス 17">
          <a:extLst>
            <a:ext uri="{FF2B5EF4-FFF2-40B4-BE49-F238E27FC236}">
              <a16:creationId xmlns:a16="http://schemas.microsoft.com/office/drawing/2014/main" id="{00000000-0008-0000-1900-000012000000}"/>
            </a:ext>
          </a:extLst>
        </xdr:cNvPr>
        <xdr:cNvSpPr txBox="1"/>
      </xdr:nvSpPr>
      <xdr:spPr>
        <a:xfrm>
          <a:off x="38100" y="6754586"/>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46</xdr:col>
      <xdr:colOff>517070</xdr:colOff>
      <xdr:row>23</xdr:row>
      <xdr:rowOff>108856</xdr:rowOff>
    </xdr:from>
    <xdr:to>
      <xdr:col>71</xdr:col>
      <xdr:colOff>117367</xdr:colOff>
      <xdr:row>25</xdr:row>
      <xdr:rowOff>106900</xdr:rowOff>
    </xdr:to>
    <xdr:sp macro="" textlink="">
      <xdr:nvSpPr>
        <xdr:cNvPr id="19" name="正方形/長方形 18"/>
        <xdr:cNvSpPr/>
      </xdr:nvSpPr>
      <xdr:spPr>
        <a:xfrm>
          <a:off x="7483927" y="5200952"/>
          <a:ext cx="3283297" cy="506044"/>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72570</xdr:colOff>
      <xdr:row>23</xdr:row>
      <xdr:rowOff>140606</xdr:rowOff>
    </xdr:from>
    <xdr:to>
      <xdr:col>46</xdr:col>
      <xdr:colOff>517070</xdr:colOff>
      <xdr:row>24</xdr:row>
      <xdr:rowOff>119975</xdr:rowOff>
    </xdr:to>
    <xdr:cxnSp macro="">
      <xdr:nvCxnSpPr>
        <xdr:cNvPr id="20" name="直線矢印コネクタ 19"/>
        <xdr:cNvCxnSpPr>
          <a:stCxn id="19" idx="1"/>
        </xdr:cNvCxnSpPr>
      </xdr:nvCxnSpPr>
      <xdr:spPr>
        <a:xfrm flipH="1" flipV="1">
          <a:off x="6888237" y="5232702"/>
          <a:ext cx="595690" cy="22127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151185</xdr:colOff>
      <xdr:row>8</xdr:row>
      <xdr:rowOff>169335</xdr:rowOff>
    </xdr:from>
    <xdr:to>
      <xdr:col>68</xdr:col>
      <xdr:colOff>92567</xdr:colOff>
      <xdr:row>14</xdr:row>
      <xdr:rowOff>210962</xdr:rowOff>
    </xdr:to>
    <xdr:sp macro="" textlink="">
      <xdr:nvSpPr>
        <xdr:cNvPr id="21" name="正方形/長方形 20"/>
        <xdr:cNvSpPr/>
      </xdr:nvSpPr>
      <xdr:spPr>
        <a:xfrm>
          <a:off x="6966852" y="1651002"/>
          <a:ext cx="3322001" cy="1638198"/>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r>
            <a:rPr kumimoji="1" lang="ja-JP" altLang="en-US" sz="1100"/>
            <a:t>また、申請下限額</a:t>
          </a:r>
          <a:r>
            <a:rPr kumimoji="1" lang="ja-JP" altLang="en-US" sz="1100" u="sng"/>
            <a:t>２００万円を下回る</a:t>
          </a:r>
          <a:r>
            <a:rPr kumimoji="1" lang="ja-JP" altLang="en-US" sz="1100"/>
            <a:t>と申請できませんので、ご注意ください。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A00-000002000000}"/>
            </a:ext>
          </a:extLst>
        </xdr:cNvPr>
        <xdr:cNvSpPr txBox="1"/>
      </xdr:nvSpPr>
      <xdr:spPr>
        <a:xfrm>
          <a:off x="2611214" y="4465864"/>
          <a:ext cx="39027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A00-000003000000}"/>
            </a:ext>
          </a:extLst>
        </xdr:cNvPr>
        <xdr:cNvSpPr txBox="1"/>
      </xdr:nvSpPr>
      <xdr:spPr>
        <a:xfrm>
          <a:off x="2146528" y="6442982"/>
          <a:ext cx="390272"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A00-000004000000}"/>
            </a:ext>
          </a:extLst>
        </xdr:cNvPr>
        <xdr:cNvSpPr txBox="1"/>
      </xdr:nvSpPr>
      <xdr:spPr>
        <a:xfrm>
          <a:off x="38100" y="7388679"/>
          <a:ext cx="668293" cy="188164"/>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A00-000005000000}"/>
            </a:ext>
          </a:extLst>
        </xdr:cNvPr>
        <xdr:cNvSpPr txBox="1"/>
      </xdr:nvSpPr>
      <xdr:spPr>
        <a:xfrm>
          <a:off x="38100" y="8089446"/>
          <a:ext cx="668293" cy="19632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A00-000006000000}"/>
            </a:ext>
          </a:extLst>
        </xdr:cNvPr>
        <xdr:cNvSpPr txBox="1"/>
      </xdr:nvSpPr>
      <xdr:spPr>
        <a:xfrm>
          <a:off x="57149" y="880518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A00-000007000000}"/>
            </a:ext>
          </a:extLst>
        </xdr:cNvPr>
        <xdr:cNvSpPr txBox="1"/>
      </xdr:nvSpPr>
      <xdr:spPr>
        <a:xfrm>
          <a:off x="57150" y="935763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A00-000008000000}"/>
            </a:ext>
          </a:extLst>
        </xdr:cNvPr>
        <xdr:cNvSpPr txBox="1"/>
      </xdr:nvSpPr>
      <xdr:spPr>
        <a:xfrm>
          <a:off x="57149" y="9904639"/>
          <a:ext cx="668293"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9" name="テキスト ボックス 8">
          <a:extLst>
            <a:ext uri="{FF2B5EF4-FFF2-40B4-BE49-F238E27FC236}">
              <a16:creationId xmlns:a16="http://schemas.microsoft.com/office/drawing/2014/main" id="{00000000-0008-0000-1A00-000009000000}"/>
            </a:ext>
          </a:extLst>
        </xdr:cNvPr>
        <xdr:cNvSpPr txBox="1"/>
      </xdr:nvSpPr>
      <xdr:spPr>
        <a:xfrm>
          <a:off x="5368697" y="20560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A00-00000A000000}"/>
            </a:ext>
          </a:extLst>
        </xdr:cNvPr>
        <xdr:cNvSpPr txBox="1"/>
      </xdr:nvSpPr>
      <xdr:spPr>
        <a:xfrm>
          <a:off x="1496786" y="4804682"/>
          <a:ext cx="4084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44598</xdr:colOff>
      <xdr:row>19</xdr:row>
      <xdr:rowOff>47625</xdr:rowOff>
    </xdr:from>
    <xdr:to>
      <xdr:col>38</xdr:col>
      <xdr:colOff>66522</xdr:colOff>
      <xdr:row>19</xdr:row>
      <xdr:rowOff>227625</xdr:rowOff>
    </xdr:to>
    <xdr:sp macro="" textlink="">
      <xdr:nvSpPr>
        <xdr:cNvPr id="11" name="テキスト ボックス 10">
          <a:extLst>
            <a:ext uri="{FF2B5EF4-FFF2-40B4-BE49-F238E27FC236}">
              <a16:creationId xmlns:a16="http://schemas.microsoft.com/office/drawing/2014/main" id="{00000000-0008-0000-1A00-00000B000000}"/>
            </a:ext>
          </a:extLst>
        </xdr:cNvPr>
        <xdr:cNvSpPr txBox="1"/>
      </xdr:nvSpPr>
      <xdr:spPr>
        <a:xfrm>
          <a:off x="5396741" y="4456339"/>
          <a:ext cx="5541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2" name="テキスト ボックス 11">
          <a:extLst>
            <a:ext uri="{FF2B5EF4-FFF2-40B4-BE49-F238E27FC236}">
              <a16:creationId xmlns:a16="http://schemas.microsoft.com/office/drawing/2014/main" id="{00000000-0008-0000-1A00-00000C000000}"/>
            </a:ext>
          </a:extLst>
        </xdr:cNvPr>
        <xdr:cNvSpPr txBox="1"/>
      </xdr:nvSpPr>
      <xdr:spPr>
        <a:xfrm>
          <a:off x="5360768" y="1789342"/>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A00-00000D000000}"/>
            </a:ext>
          </a:extLst>
        </xdr:cNvPr>
        <xdr:cNvSpPr txBox="1"/>
      </xdr:nvSpPr>
      <xdr:spPr>
        <a:xfrm>
          <a:off x="38101" y="7059386"/>
          <a:ext cx="666043" cy="18544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14" name="テキスト ボックス 13">
          <a:extLst>
            <a:ext uri="{FF2B5EF4-FFF2-40B4-BE49-F238E27FC236}">
              <a16:creationId xmlns:a16="http://schemas.microsoft.com/office/drawing/2014/main" id="{00000000-0008-0000-1A00-00000E000000}"/>
            </a:ext>
          </a:extLst>
        </xdr:cNvPr>
        <xdr:cNvSpPr txBox="1"/>
      </xdr:nvSpPr>
      <xdr:spPr>
        <a:xfrm>
          <a:off x="5352824" y="25894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15" name="右中かっこ 14">
          <a:extLst>
            <a:ext uri="{FF2B5EF4-FFF2-40B4-BE49-F238E27FC236}">
              <a16:creationId xmlns:a16="http://schemas.microsoft.com/office/drawing/2014/main" id="{00000000-0008-0000-1A00-00000F000000}"/>
            </a:ext>
          </a:extLst>
        </xdr:cNvPr>
        <xdr:cNvSpPr/>
      </xdr:nvSpPr>
      <xdr:spPr>
        <a:xfrm>
          <a:off x="5793691" y="3125106"/>
          <a:ext cx="119063"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17" name="テキスト ボックス 16">
          <a:extLst>
            <a:ext uri="{FF2B5EF4-FFF2-40B4-BE49-F238E27FC236}">
              <a16:creationId xmlns:a16="http://schemas.microsoft.com/office/drawing/2014/main" id="{00000000-0008-0000-1A00-000011000000}"/>
            </a:ext>
          </a:extLst>
        </xdr:cNvPr>
        <xdr:cNvSpPr txBox="1"/>
      </xdr:nvSpPr>
      <xdr:spPr>
        <a:xfrm>
          <a:off x="5362574" y="3380014"/>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8" name="テキスト ボックス 17">
          <a:extLst>
            <a:ext uri="{FF2B5EF4-FFF2-40B4-BE49-F238E27FC236}">
              <a16:creationId xmlns:a16="http://schemas.microsoft.com/office/drawing/2014/main" id="{00000000-0008-0000-1A00-000012000000}"/>
            </a:ext>
          </a:extLst>
        </xdr:cNvPr>
        <xdr:cNvSpPr txBox="1"/>
      </xdr:nvSpPr>
      <xdr:spPr>
        <a:xfrm>
          <a:off x="38100" y="6754586"/>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46</xdr:col>
      <xdr:colOff>517071</xdr:colOff>
      <xdr:row>23</xdr:row>
      <xdr:rowOff>120949</xdr:rowOff>
    </xdr:from>
    <xdr:to>
      <xdr:col>71</xdr:col>
      <xdr:colOff>117368</xdr:colOff>
      <xdr:row>25</xdr:row>
      <xdr:rowOff>118993</xdr:rowOff>
    </xdr:to>
    <xdr:sp macro="" textlink="">
      <xdr:nvSpPr>
        <xdr:cNvPr id="19" name="正方形/長方形 18"/>
        <xdr:cNvSpPr/>
      </xdr:nvSpPr>
      <xdr:spPr>
        <a:xfrm>
          <a:off x="7483928" y="5213045"/>
          <a:ext cx="3283297" cy="506044"/>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72571</xdr:colOff>
      <xdr:row>23</xdr:row>
      <xdr:rowOff>152699</xdr:rowOff>
    </xdr:from>
    <xdr:to>
      <xdr:col>46</xdr:col>
      <xdr:colOff>517071</xdr:colOff>
      <xdr:row>24</xdr:row>
      <xdr:rowOff>132068</xdr:rowOff>
    </xdr:to>
    <xdr:cxnSp macro="">
      <xdr:nvCxnSpPr>
        <xdr:cNvPr id="20" name="直線矢印コネクタ 19"/>
        <xdr:cNvCxnSpPr>
          <a:stCxn id="19" idx="1"/>
        </xdr:cNvCxnSpPr>
      </xdr:nvCxnSpPr>
      <xdr:spPr>
        <a:xfrm flipH="1" flipV="1">
          <a:off x="6888238" y="5244795"/>
          <a:ext cx="595690" cy="22127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151188</xdr:colOff>
      <xdr:row>8</xdr:row>
      <xdr:rowOff>169334</xdr:rowOff>
    </xdr:from>
    <xdr:to>
      <xdr:col>68</xdr:col>
      <xdr:colOff>92570</xdr:colOff>
      <xdr:row>14</xdr:row>
      <xdr:rowOff>210961</xdr:rowOff>
    </xdr:to>
    <xdr:sp macro="" textlink="">
      <xdr:nvSpPr>
        <xdr:cNvPr id="21" name="正方形/長方形 20"/>
        <xdr:cNvSpPr/>
      </xdr:nvSpPr>
      <xdr:spPr>
        <a:xfrm>
          <a:off x="6966855" y="1651001"/>
          <a:ext cx="3322001" cy="1638198"/>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r>
            <a:rPr kumimoji="1" lang="ja-JP" altLang="en-US" sz="1100"/>
            <a:t>また、申請下限額</a:t>
          </a:r>
          <a:r>
            <a:rPr kumimoji="1" lang="ja-JP" altLang="en-US" sz="1100" u="sng"/>
            <a:t>２００万円を下回る</a:t>
          </a:r>
          <a:r>
            <a:rPr kumimoji="1" lang="ja-JP" altLang="en-US" sz="1100"/>
            <a:t>と申請できませんので、ご注意ください。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790575</xdr:colOff>
      <xdr:row>6</xdr:row>
      <xdr:rowOff>195462</xdr:rowOff>
    </xdr:from>
    <xdr:to>
      <xdr:col>37</xdr:col>
      <xdr:colOff>50426</xdr:colOff>
      <xdr:row>12</xdr:row>
      <xdr:rowOff>157843</xdr:rowOff>
    </xdr:to>
    <xdr:sp macro="" textlink="">
      <xdr:nvSpPr>
        <xdr:cNvPr id="2" name="テキスト ボックス 1"/>
        <xdr:cNvSpPr txBox="1"/>
      </xdr:nvSpPr>
      <xdr:spPr>
        <a:xfrm>
          <a:off x="8241846" y="2824362"/>
          <a:ext cx="4670051" cy="29994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＜原材料・副資材費＞　</a:t>
          </a:r>
          <a:r>
            <a:rPr kumimoji="1" lang="ja-JP" altLang="en-US" sz="1100">
              <a:solidFill>
                <a:schemeClr val="bg1"/>
              </a:solidFill>
            </a:rPr>
            <a:t>募集要項</a:t>
          </a:r>
          <a:r>
            <a:rPr kumimoji="1" lang="en-US" altLang="ja-JP" sz="1100">
              <a:solidFill>
                <a:schemeClr val="bg1"/>
              </a:solidFill>
            </a:rPr>
            <a:t>P.7</a:t>
          </a:r>
          <a:endParaRPr kumimoji="1" lang="en-US" altLang="ja-JP" sz="1400">
            <a:solidFill>
              <a:schemeClr val="bg1"/>
            </a:solidFill>
          </a:endParaRPr>
        </a:p>
        <a:p>
          <a:r>
            <a:rPr lang="ja-JP" altLang="en-US" sz="1100" b="1" i="0" u="none" strike="noStrike" baseline="0" smtClean="0">
              <a:solidFill>
                <a:schemeClr val="lt1"/>
              </a:solidFill>
              <a:latin typeface="+mn-lt"/>
              <a:ea typeface="+mn-ea"/>
              <a:cs typeface="+mn-cs"/>
            </a:rPr>
            <a:t>製品・サービスの開発・改良に直接使用し、消費される原材料、副資材、部品等の購入に要する経費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例：試作品の部材、部品、生地、試験用消耗品等</a:t>
          </a:r>
          <a:r>
            <a:rPr lang="en-US" altLang="ja-JP"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購入する原材料等の数量は、必要最小限にとどめ、受払簿を作成して管理をし、助成事業終了時には使い切ることを原則とします。助成事業終了時点での未使用残存品は助成対象とはなりません</a:t>
          </a:r>
        </a:p>
        <a:p>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食材等の保存ができない原材料の場合、後で原材料自体が確認できない場合には、購入した原材料を試作品の開発に使用した裏付資料として、「受払簿」及び「購入時と試作使用時の写真」が必要となります</a:t>
          </a:r>
        </a:p>
        <a:p>
          <a:r>
            <a:rPr lang="ja-JP" altLang="en-US" sz="1100" b="0" i="0" u="none" strike="noStrike" baseline="0" smtClean="0">
              <a:solidFill>
                <a:schemeClr val="lt1"/>
              </a:solidFill>
              <a:latin typeface="+mn-lt"/>
              <a:ea typeface="+mn-ea"/>
              <a:cs typeface="+mn-cs"/>
            </a:rPr>
            <a:t>イ 販売用の製品に係る材料費は助成対象とはなりません</a:t>
          </a:r>
        </a:p>
        <a:p>
          <a:r>
            <a:rPr lang="ja-JP" altLang="en-US" sz="1100" b="0" i="0" u="none" strike="noStrike" baseline="0" smtClean="0">
              <a:solidFill>
                <a:schemeClr val="lt1"/>
              </a:solidFill>
              <a:latin typeface="+mn-lt"/>
              <a:ea typeface="+mn-ea"/>
              <a:cs typeface="+mn-cs"/>
            </a:rPr>
            <a:t>ウ 開発の途上において生じた仕損じ品やテストピース等を助成対象経費として計上する場合には、保管（困難な場合には写真撮影による代用も可）しておく必要があります</a:t>
          </a:r>
          <a:endParaRPr kumimoji="1" lang="ja-JP" altLang="en-US" sz="1100">
            <a:solidFill>
              <a:schemeClr val="bg1"/>
            </a:solidFill>
          </a:endParaRPr>
        </a:p>
      </xdr:txBody>
    </xdr:sp>
    <xdr:clientData fPrintsWithSheet="0"/>
  </xdr:twoCellAnchor>
  <xdr:twoCellAnchor>
    <xdr:from>
      <xdr:col>12</xdr:col>
      <xdr:colOff>0</xdr:colOff>
      <xdr:row>4</xdr:row>
      <xdr:rowOff>0</xdr:rowOff>
    </xdr:from>
    <xdr:to>
      <xdr:col>29</xdr:col>
      <xdr:colOff>125497</xdr:colOff>
      <xdr:row>6</xdr:row>
      <xdr:rowOff>59871</xdr:rowOff>
    </xdr:to>
    <xdr:sp macro="" textlink="">
      <xdr:nvSpPr>
        <xdr:cNvPr id="3" name="正方形/長方形 2"/>
        <xdr:cNvSpPr/>
      </xdr:nvSpPr>
      <xdr:spPr>
        <a:xfrm>
          <a:off x="8245929" y="1616529"/>
          <a:ext cx="3521839" cy="107224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「特注の部品類等」は委託外注費に計上してください</a:t>
          </a:r>
          <a:endParaRPr kumimoji="1" lang="en-US" altLang="ja-JP" sz="1200"/>
        </a:p>
        <a:p>
          <a:pPr algn="l"/>
          <a:r>
            <a:rPr kumimoji="1" lang="en-US" altLang="ja-JP" sz="1200"/>
            <a:t>※</a:t>
          </a:r>
          <a:r>
            <a:rPr kumimoji="1" lang="ja-JP" altLang="en-US" sz="1200"/>
            <a:t>「試作金型」に係る費用は「機械装置・工具器具費」に計上してください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0</xdr:colOff>
      <xdr:row>4</xdr:row>
      <xdr:rowOff>0</xdr:rowOff>
    </xdr:from>
    <xdr:to>
      <xdr:col>44</xdr:col>
      <xdr:colOff>112459</xdr:colOff>
      <xdr:row>13</xdr:row>
      <xdr:rowOff>226088</xdr:rowOff>
    </xdr:to>
    <xdr:sp macro="" textlink="">
      <xdr:nvSpPr>
        <xdr:cNvPr id="2" name="テキスト ボックス 1"/>
        <xdr:cNvSpPr txBox="1"/>
      </xdr:nvSpPr>
      <xdr:spPr>
        <a:xfrm>
          <a:off x="9361714" y="1625081"/>
          <a:ext cx="4777765" cy="477476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＜機械装置・工具器具費＞　</a:t>
          </a:r>
          <a:r>
            <a:rPr kumimoji="1" lang="ja-JP" altLang="en-US" sz="1100">
              <a:solidFill>
                <a:schemeClr val="bg1"/>
              </a:solidFill>
            </a:rPr>
            <a:t>募集要項</a:t>
          </a:r>
          <a:r>
            <a:rPr kumimoji="1" lang="en-US" altLang="ja-JP" sz="1100">
              <a:solidFill>
                <a:schemeClr val="bg1"/>
              </a:solidFill>
            </a:rPr>
            <a:t>P.8</a:t>
          </a:r>
        </a:p>
        <a:p>
          <a:r>
            <a:rPr lang="ja-JP" altLang="en-US" sz="1100" b="1" i="0" u="none" strike="noStrike" baseline="0" smtClean="0">
              <a:solidFill>
                <a:schemeClr val="lt1"/>
              </a:solidFill>
              <a:latin typeface="+mn-lt"/>
              <a:ea typeface="+mn-ea"/>
              <a:cs typeface="+mn-cs"/>
            </a:rPr>
            <a:t>製品・サービスの開発・改良に直接使用する機械装置・工具器具等を新たに購入・リース・レンタルする際に要する経費（据付費・輸送費も含む）</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例：試作設備、検査機器、工具、器具、金型、冶具、電子機器、ソフトウエア、</a:t>
          </a:r>
        </a:p>
        <a:p>
          <a:r>
            <a:rPr lang="ja-JP" altLang="en-US" sz="1100" b="0" i="0" u="none" strike="noStrike" baseline="0" smtClean="0">
              <a:solidFill>
                <a:schemeClr val="lt1"/>
              </a:solidFill>
              <a:latin typeface="+mn-lt"/>
              <a:ea typeface="+mn-ea"/>
              <a:cs typeface="+mn-cs"/>
            </a:rPr>
            <a:t>サーバ・システムの使用賃借等</a:t>
          </a:r>
          <a:r>
            <a:rPr lang="en-US" altLang="ja-JP" sz="1100" b="0" i="0" u="none" strike="noStrike" baseline="0" smtClean="0">
              <a:solidFill>
                <a:schemeClr val="lt1"/>
              </a:solidFill>
              <a:latin typeface="+mn-lt"/>
              <a:ea typeface="+mn-ea"/>
              <a:cs typeface="+mn-cs"/>
            </a:rPr>
            <a:t>]</a:t>
          </a:r>
        </a:p>
        <a:p>
          <a:r>
            <a:rPr lang="ja-JP" altLang="en-US" sz="1100" b="0" i="0" u="none" strike="noStrike" baseline="0" smtClean="0">
              <a:solidFill>
                <a:schemeClr val="lt1"/>
              </a:solidFill>
              <a:latin typeface="+mn-lt"/>
              <a:ea typeface="+mn-ea"/>
              <a:cs typeface="+mn-cs"/>
            </a:rPr>
            <a:t>＜注意事項＞</a:t>
          </a:r>
        </a:p>
        <a:p>
          <a:r>
            <a:rPr lang="ja-JP" altLang="en-US" sz="1100" b="0" i="0" u="none" strike="noStrike" baseline="0" smtClean="0">
              <a:solidFill>
                <a:schemeClr val="lt1"/>
              </a:solidFill>
              <a:latin typeface="+mn-lt"/>
              <a:ea typeface="+mn-ea"/>
              <a:cs typeface="+mn-cs"/>
            </a:rPr>
            <a:t>ア 機械装置をリース・レンタルにより調達した場合、助成対象期間内に賃貸借</a:t>
          </a:r>
        </a:p>
        <a:p>
          <a:r>
            <a:rPr lang="ja-JP" altLang="en-US" sz="1100" b="0" i="0" u="none" strike="noStrike" baseline="0" smtClean="0">
              <a:solidFill>
                <a:schemeClr val="lt1"/>
              </a:solidFill>
              <a:latin typeface="+mn-lt"/>
              <a:ea typeface="+mn-ea"/>
              <a:cs typeface="+mn-cs"/>
            </a:rPr>
            <a:t>契約を締結したものに限り助成対象となります</a:t>
          </a:r>
        </a:p>
        <a:p>
          <a:r>
            <a:rPr lang="ja-JP" altLang="en-US" sz="1100" b="0" i="0" u="none" strike="noStrike" baseline="0" smtClean="0">
              <a:solidFill>
                <a:schemeClr val="lt1"/>
              </a:solidFill>
              <a:latin typeface="+mn-lt"/>
              <a:ea typeface="+mn-ea"/>
              <a:cs typeface="+mn-cs"/>
            </a:rPr>
            <a:t>イ 割賦により調達した場合はすべての支払いが助成事業期間内に終了するものに限り助成対象となります</a:t>
          </a:r>
        </a:p>
        <a:p>
          <a:r>
            <a:rPr lang="ja-JP" altLang="en-US" sz="1100" b="0" i="0" u="none" strike="noStrike" baseline="0" smtClean="0">
              <a:solidFill>
                <a:schemeClr val="lt1"/>
              </a:solidFill>
              <a:latin typeface="+mn-lt"/>
              <a:ea typeface="+mn-ea"/>
              <a:cs typeface="+mn-cs"/>
            </a:rPr>
            <a:t>ウ </a:t>
          </a:r>
          <a:r>
            <a:rPr lang="ja-JP" altLang="en-US" sz="1100" b="0" i="0" u="sng" strike="noStrike" baseline="0" smtClean="0">
              <a:solidFill>
                <a:schemeClr val="lt1"/>
              </a:solidFill>
              <a:latin typeface="+mn-lt"/>
              <a:ea typeface="+mn-ea"/>
              <a:cs typeface="+mn-cs"/>
            </a:rPr>
            <a:t>１件</a:t>
          </a:r>
          <a:r>
            <a:rPr lang="en-US" altLang="ja-JP" sz="1100" b="0" i="0" u="sng" strike="noStrike" baseline="0" smtClean="0">
              <a:solidFill>
                <a:schemeClr val="lt1"/>
              </a:solidFill>
              <a:latin typeface="+mn-lt"/>
              <a:ea typeface="+mn-ea"/>
              <a:cs typeface="+mn-cs"/>
            </a:rPr>
            <a:t>100</a:t>
          </a:r>
          <a:r>
            <a:rPr lang="ja-JP" altLang="en-US" sz="1100" b="0" i="0" u="sng" strike="noStrike" baseline="0" smtClean="0">
              <a:solidFill>
                <a:schemeClr val="lt1"/>
              </a:solidFill>
              <a:latin typeface="+mn-lt"/>
              <a:ea typeface="+mn-ea"/>
              <a:cs typeface="+mn-cs"/>
            </a:rPr>
            <a:t>万円（税抜）以上の購入品</a:t>
          </a:r>
          <a:r>
            <a:rPr lang="ja-JP" altLang="en-US" sz="1100" b="0" i="0" u="none" strike="noStrike" baseline="0" smtClean="0">
              <a:solidFill>
                <a:schemeClr val="lt1"/>
              </a:solidFill>
              <a:latin typeface="+mn-lt"/>
              <a:ea typeface="+mn-ea"/>
              <a:cs typeface="+mn-cs"/>
            </a:rPr>
            <a:t>については、</a:t>
          </a:r>
          <a:r>
            <a:rPr lang="ja-JP" altLang="en-US" sz="1100" b="0" i="0" u="sng" strike="noStrike" baseline="0" smtClean="0">
              <a:solidFill>
                <a:schemeClr val="lt1"/>
              </a:solidFill>
              <a:latin typeface="+mn-lt"/>
              <a:ea typeface="+mn-ea"/>
              <a:cs typeface="+mn-cs"/>
            </a:rPr>
            <a:t>原則として２社以上の見積書</a:t>
          </a:r>
          <a:r>
            <a:rPr lang="ja-JP" altLang="en-US" sz="1100" b="0" i="0" u="none" strike="noStrike" baseline="0" smtClean="0">
              <a:solidFill>
                <a:schemeClr val="lt1"/>
              </a:solidFill>
              <a:latin typeface="+mn-lt"/>
              <a:ea typeface="+mn-ea"/>
              <a:cs typeface="+mn-cs"/>
            </a:rPr>
            <a:t>（単価、数量、規格、メーカー、型番等の記載があるもの）</a:t>
          </a:r>
          <a:r>
            <a:rPr lang="ja-JP" altLang="en-US" sz="1100" b="0" i="0" u="sng" strike="noStrike" baseline="0" smtClean="0">
              <a:solidFill>
                <a:schemeClr val="lt1"/>
              </a:solidFill>
              <a:latin typeface="+mn-lt"/>
              <a:ea typeface="+mn-ea"/>
              <a:cs typeface="+mn-cs"/>
            </a:rPr>
            <a:t>が必要となります</a:t>
          </a:r>
          <a:r>
            <a:rPr lang="ja-JP" altLang="en-US" sz="1100" b="0" i="0" u="none" strike="noStrike" baseline="0" smtClean="0">
              <a:solidFill>
                <a:schemeClr val="lt1"/>
              </a:solidFill>
              <a:latin typeface="+mn-lt"/>
              <a:ea typeface="+mn-ea"/>
              <a:cs typeface="+mn-cs"/>
            </a:rPr>
            <a:t>（市販品の場合には、価格表示のあるカタログ等の添付でも可）</a:t>
          </a:r>
        </a:p>
        <a:p>
          <a:r>
            <a:rPr lang="ja-JP" altLang="en-US" sz="1100" b="0" i="0" u="none" strike="noStrike" baseline="0" smtClean="0">
              <a:solidFill>
                <a:schemeClr val="lt1"/>
              </a:solidFill>
              <a:latin typeface="+mn-lt"/>
              <a:ea typeface="+mn-ea"/>
              <a:cs typeface="+mn-cs"/>
            </a:rPr>
            <a:t>エ 車両については、リース・レンタルの場合のみ助成対象となります</a:t>
          </a:r>
        </a:p>
        <a:p>
          <a:r>
            <a:rPr lang="ja-JP" altLang="en-US" sz="1100" b="0" i="0" u="none" strike="noStrike" baseline="0" smtClean="0">
              <a:solidFill>
                <a:schemeClr val="lt1"/>
              </a:solidFill>
              <a:latin typeface="+mn-lt"/>
              <a:ea typeface="+mn-ea"/>
              <a:cs typeface="+mn-cs"/>
            </a:rPr>
            <a:t>オ 以下の経費は、助成対象とはなりません</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ア</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開発目的以外及び量産目的の機械装置・工具器具等に係る経費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イ</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自家用機械類の改良、修繕等に係る経費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ウ</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中古品の購入に係る経費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エ</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自社以外に設置、又は自社以外の者が活用する機械装置・工具器具等に係る経費</a:t>
          </a:r>
        </a:p>
        <a:p>
          <a:r>
            <a:rPr lang="en-US" altLang="ja-JP" sz="1100" b="0" i="0" u="none" strike="noStrike" baseline="0" smtClean="0">
              <a:solidFill>
                <a:schemeClr val="lt1"/>
              </a:solidFill>
              <a:latin typeface="+mn-lt"/>
              <a:ea typeface="+mn-ea"/>
              <a:cs typeface="+mn-cs"/>
            </a:rPr>
            <a:t>(</a:t>
          </a:r>
          <a:r>
            <a:rPr lang="ja-JP" altLang="en-US" sz="1100" b="0" i="0" u="none" strike="noStrike" baseline="0" smtClean="0">
              <a:solidFill>
                <a:schemeClr val="lt1"/>
              </a:solidFill>
              <a:latin typeface="+mn-lt"/>
              <a:ea typeface="+mn-ea"/>
              <a:cs typeface="+mn-cs"/>
            </a:rPr>
            <a:t>オ</a:t>
          </a:r>
          <a:r>
            <a:rPr lang="en-US" altLang="ja-JP" sz="1100" b="0" i="0" u="none" strike="noStrike" baseline="0" smtClean="0">
              <a:solidFill>
                <a:schemeClr val="lt1"/>
              </a:solidFill>
              <a:latin typeface="+mn-lt"/>
              <a:ea typeface="+mn-ea"/>
              <a:cs typeface="+mn-cs"/>
            </a:rPr>
            <a:t>) </a:t>
          </a:r>
          <a:r>
            <a:rPr lang="ja-JP" altLang="en-US" sz="1100" b="0" i="0" u="none" strike="noStrike" baseline="0" smtClean="0">
              <a:solidFill>
                <a:schemeClr val="lt1"/>
              </a:solidFill>
              <a:latin typeface="+mn-lt"/>
              <a:ea typeface="+mn-ea"/>
              <a:cs typeface="+mn-cs"/>
            </a:rPr>
            <a:t>汎用性が高く、使用目的が本助成事業の遂行に必要なものと特定できない経費（例：パソコン、カメラ等容易に持ち運びができ、他の目的に使用できるもの）</a:t>
          </a:r>
        </a:p>
        <a:p>
          <a:r>
            <a:rPr lang="ja-JP" altLang="en-US" sz="1100" b="0" i="0" u="none" strike="noStrike" baseline="0" smtClean="0">
              <a:solidFill>
                <a:schemeClr val="lt1"/>
              </a:solidFill>
              <a:latin typeface="+mn-lt"/>
              <a:ea typeface="+mn-ea"/>
              <a:cs typeface="+mn-cs"/>
            </a:rPr>
            <a:t>カ 購入等の必要性や使用実績がわかる資料をご提出いただく場合があります</a:t>
          </a:r>
          <a:endParaRPr kumimoji="1" lang="ja-JP" altLang="en-US" sz="1100">
            <a:solidFill>
              <a:schemeClr val="bg1"/>
            </a:solidFill>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54</xdr:col>
      <xdr:colOff>0</xdr:colOff>
      <xdr:row>4</xdr:row>
      <xdr:rowOff>139956</xdr:rowOff>
    </xdr:from>
    <xdr:to>
      <xdr:col>85</xdr:col>
      <xdr:colOff>99482</xdr:colOff>
      <xdr:row>15</xdr:row>
      <xdr:rowOff>38189</xdr:rowOff>
    </xdr:to>
    <xdr:sp macro="" textlink="">
      <xdr:nvSpPr>
        <xdr:cNvPr id="4" name="正方形/長方形 3"/>
        <xdr:cNvSpPr/>
      </xdr:nvSpPr>
      <xdr:spPr>
        <a:xfrm>
          <a:off x="9058470" y="1345160"/>
          <a:ext cx="4920298" cy="3513845"/>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１件単価</a:t>
          </a:r>
          <a:r>
            <a:rPr kumimoji="1" lang="en-US" altLang="ja-JP" sz="1200"/>
            <a:t>100</a:t>
          </a:r>
          <a:r>
            <a:rPr kumimoji="1" lang="ja-JP" altLang="en-US" sz="1200"/>
            <a:t>万以上（税抜）の物件ごとに、本計画書の作成が必要です。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例：機</a:t>
          </a:r>
          <a:r>
            <a:rPr kumimoji="1" lang="en-US" altLang="ja-JP" sz="1200"/>
            <a:t>―</a:t>
          </a:r>
          <a:r>
            <a:rPr kumimoji="1" lang="ja-JP" altLang="en-US" sz="1200"/>
            <a:t>１と</a:t>
          </a:r>
          <a:r>
            <a:rPr kumimoji="1" lang="ja-JP" altLang="ja-JP" sz="1200">
              <a:solidFill>
                <a:schemeClr val="lt1"/>
              </a:solidFill>
              <a:effectLst/>
              <a:latin typeface="+mn-lt"/>
              <a:ea typeface="+mn-ea"/>
              <a:cs typeface="+mn-cs"/>
            </a:rPr>
            <a:t>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３が対象の場合　→　「機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②購入予定時期は以下記載の時期に発注、購入、支払いをしたものは対象外となります（募集要項</a:t>
          </a:r>
          <a:r>
            <a:rPr kumimoji="1" lang="en-US" altLang="ja-JP" sz="1200"/>
            <a:t>P.7</a:t>
          </a:r>
          <a:r>
            <a:rPr kumimoji="1" lang="ja-JP" altLang="en-US" sz="1200"/>
            <a:t>　助成対象経費の基本原則　参照）</a:t>
          </a:r>
          <a:endParaRPr kumimoji="1" lang="en-US" altLang="ja-JP" sz="1200"/>
        </a:p>
        <a:p>
          <a:pPr algn="l"/>
          <a:r>
            <a:rPr kumimoji="1" lang="ja-JP" altLang="en-US" sz="1200"/>
            <a:t>　　・助成事業開始日（令和３年１１月３０日）より前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③２社以上の見積書の提出が必要ですが、やむを得ず２社見積書を提出できない場合は、その理由を記入してください</a:t>
          </a:r>
          <a:endParaRPr kumimoji="1" lang="en-US" altLang="ja-JP" sz="1200"/>
        </a:p>
        <a:p>
          <a:pPr algn="l"/>
          <a:r>
            <a:rPr kumimoji="1" lang="ja-JP" altLang="en-US" sz="1200" b="0" i="0" u="none" strike="noStrike">
              <a:solidFill>
                <a:schemeClr val="lt1"/>
              </a:solidFill>
              <a:effectLst/>
              <a:latin typeface="+mn-lt"/>
              <a:ea typeface="+mn-ea"/>
              <a:cs typeface="+mn-cs"/>
            </a:rPr>
            <a:t>　　</a:t>
          </a:r>
          <a:r>
            <a:rPr kumimoji="1" lang="en-US" altLang="ja-JP" sz="1200" b="0" i="0" u="none" strike="noStrike">
              <a:solidFill>
                <a:schemeClr val="lt1"/>
              </a:solidFill>
              <a:effectLst/>
              <a:latin typeface="+mn-lt"/>
              <a:ea typeface="+mn-ea"/>
              <a:cs typeface="+mn-cs"/>
            </a:rPr>
            <a:t>※</a:t>
          </a:r>
          <a:r>
            <a:rPr kumimoji="1" lang="ja-JP" altLang="en-US" sz="1200" b="0" i="0" u="none" strike="noStrike">
              <a:solidFill>
                <a:schemeClr val="lt1"/>
              </a:solidFill>
              <a:effectLst/>
              <a:latin typeface="+mn-lt"/>
              <a:ea typeface="+mn-ea"/>
              <a:cs typeface="+mn-cs"/>
            </a:rPr>
            <a:t>「過去に取引実績があるから」等の理由は不可</a:t>
          </a:r>
          <a:endParaRPr kumimoji="1" lang="en-US" altLang="ja-JP" sz="1200" b="0" i="0" u="none" strike="noStrike">
            <a:solidFill>
              <a:schemeClr val="lt1"/>
            </a:solidFill>
            <a:effectLst/>
            <a:latin typeface="+mn-lt"/>
            <a:ea typeface="+mn-ea"/>
            <a:cs typeface="+mn-cs"/>
          </a:endParaRPr>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④自社と資本関係、役員または従業員の兼務、自社代表者の３親等以内の親族と関連がある経費は、助成対象となりません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tables/table1.xml><?xml version="1.0" encoding="utf-8"?>
<table xmlns="http://schemas.openxmlformats.org/spreadsheetml/2006/main" id="1" name="テーブル6" displayName="テーブル6" ref="A11:G16" headerRowDxfId="277" dataDxfId="275" totalsRowDxfId="274" headerRowBorderDxfId="276">
  <tableColumns count="7">
    <tableColumn id="1" name="年  度" totalsRowLabel="集計" dataDxfId="273" totalsRowDxfId="272"/>
    <tableColumn id="2" name="申請先" dataDxfId="271" totalsRowDxfId="270"/>
    <tableColumn id="3" name="助成事業名" dataDxfId="269" totalsRowDxfId="268"/>
    <tableColumn id="4" name="申請テーマ" dataDxfId="267" totalsRowDxfId="266"/>
    <tableColumn id="5" name="助成金額（円）" dataDxfId="265" totalsRowDxfId="264" dataCellStyle="桁区切り"/>
    <tableColumn id="6" name="本申請_x000a_との併願" dataDxfId="263" totalsRowDxfId="262"/>
    <tableColumn id="7" name="本申請との_x000a_経費の重複" totalsRowFunction="count" dataDxfId="261" totalsRowDxfId="260"/>
  </tableColumns>
  <tableStyleInfo showFirstColumn="0" showLastColumn="0" showRowStripes="1" showColumnStripes="0"/>
</table>
</file>

<file path=xl/tables/table10.xml><?xml version="1.0" encoding="utf-8"?>
<table xmlns="http://schemas.openxmlformats.org/spreadsheetml/2006/main" id="13" name="展示会等参加費" displayName="展示会等参加費" ref="A3:K14" totalsRowCount="1" headerRowDxfId="63" dataDxfId="62" totalsRowDxfId="61" dataCellStyle="標準 2">
  <tableColumns count="11">
    <tableColumn id="1" name="番　号" dataDxfId="60" totalsRowDxfId="59" dataCellStyle="標準 2">
      <calculatedColumnFormula>ROW()-ROW(展示会等参加費[[#Headers],[番　号]])</calculatedColumnFormula>
    </tableColumn>
    <tableColumn id="2" name="展示会名称" dataDxfId="58" totalsRowDxfId="57" dataCellStyle="標準 2"/>
    <tableColumn id="3" name="会　場" dataDxfId="56" totalsRowDxfId="55" dataCellStyle="標準 2"/>
    <tableColumn id="4" name="開催期間" dataDxfId="54" totalsRowDxfId="53" dataCellStyle="標準 2"/>
    <tableColumn id="5" name="数量_x000a_(A)" dataDxfId="52" totalsRowDxfId="51" dataCellStyle="桁区切り"/>
    <tableColumn id="10" name="単位" dataDxfId="50" totalsRowDxfId="49" dataCellStyle="桁区切り"/>
    <tableColumn id="6" name="単価(B)_x000a_（税抜）" totalsRowLabel="計" dataDxfId="48" totalsRowDxfId="47" dataCellStyle="桁区切り"/>
    <tableColumn id="7" name="助成事業に_x000a_要する経費_x000a_（税込）" totalsRowFunction="sum" dataDxfId="46" totalsRowDxfId="45" dataCellStyle="桁区切り">
      <calculatedColumnFormula>ROUNDDOWN(展示会等参加費[[#This Row],[助成対象経費
(A)×(B)
（税抜）]]*1.1,0)</calculatedColumnFormula>
    </tableColumn>
    <tableColumn id="8" name="助成対象経費_x000a_(A)×(B)_x000a_（税抜）" totalsRowFunction="sum" dataDxfId="44" totalsRowDxfId="43" dataCellStyle="桁区切り">
      <calculatedColumnFormula>展示会等参加費[[#This Row],[数量
(A)]]*展示会等参加費[[#This Row],[単価(B)
（税抜）]]</calculatedColumnFormula>
    </tableColumn>
    <tableColumn id="9" name="支払予定先" dataDxfId="42" totalsRowDxfId="41" dataCellStyle="標準 2"/>
    <tableColumn id="12" name="列1" dataDxfId="40" totalsRowDxfId="39"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id="14" name="イベント開催費" displayName="イベント開催費" ref="A3:J14" totalsRowCount="1" headerRowDxfId="37" dataDxfId="36" totalsRowDxfId="35" dataCellStyle="標準 2">
  <tableColumns count="10">
    <tableColumn id="1" name="番　号" dataDxfId="34" totalsRowDxfId="33" dataCellStyle="標準 2">
      <calculatedColumnFormula>ROW()-ROW(イベント開催費[[#Headers],[番　号]])</calculatedColumnFormula>
    </tableColumn>
    <tableColumn id="2" name="イベント名称" dataDxfId="32" totalsRowDxfId="31" dataCellStyle="標準 2"/>
    <tableColumn id="3" name="会　場" dataDxfId="30" totalsRowDxfId="29" dataCellStyle="標準 2"/>
    <tableColumn id="5" name="数量_x000a_(A)" dataDxfId="28" totalsRowDxfId="27" dataCellStyle="桁区切り"/>
    <tableColumn id="10" name="単位" dataDxfId="26" totalsRowDxfId="25" dataCellStyle="桁区切り"/>
    <tableColumn id="6" name="単価(B)_x000a_（税抜）" totalsRowLabel="計" dataDxfId="24" totalsRowDxfId="23" dataCellStyle="桁区切り"/>
    <tableColumn id="7" name="助成事業に_x000a_要する経費_x000a_（税込）" totalsRowFunction="sum" dataDxfId="22" totalsRowDxfId="21" dataCellStyle="桁区切り">
      <calculatedColumnFormula>ROUNDDOWN(イベント開催費[[#This Row],[助成対象経費
(A)×(B)
（税抜）]]*1.1,0)</calculatedColumnFormula>
    </tableColumn>
    <tableColumn id="8" name="助成対象経費_x000a_(A)×(B)_x000a_（税抜）" totalsRowFunction="sum" dataDxfId="20" totalsRowDxfId="19" dataCellStyle="桁区切り">
      <calculatedColumnFormula>イベント開催費[[#This Row],[数量
(A)]]*イベント開催費[[#This Row],[単価(B)
（税抜）]]</calculatedColumnFormula>
    </tableColumn>
    <tableColumn id="9" name="支払予定先" dataDxfId="18" totalsRowDxfId="17" dataCellStyle="標準 2"/>
    <tableColumn id="12" name="列1" dataDxfId="16" totalsRowDxfId="15"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2.xml><?xml version="1.0" encoding="utf-8"?>
<table xmlns="http://schemas.openxmlformats.org/spreadsheetml/2006/main" id="15" name="テーブル1" displayName="テーブル1" ref="A3:E8" totalsRowCount="1" headerRowDxfId="14" dataDxfId="12" headerRowBorderDxfId="13" tableBorderDxfId="11" totalsRowBorderDxfId="10" headerRowCellStyle="標準 2">
  <tableColumns count="5">
    <tableColumn id="1" name="経 費 項 目" totalsRowLabel="集計" dataDxfId="9" totalsRowDxfId="8" dataCellStyle="標準 2"/>
    <tableColumn id="2" name="内　　容" dataDxfId="7" totalsRowDxfId="6"/>
    <tableColumn id="3" name="積 算 根 拠" dataDxfId="5" totalsRowDxfId="4"/>
    <tableColumn id="4" name="助成事業に_x000a_要する経費_x000a_（税抜）" totalsRowFunction="sum" dataDxfId="3" totalsRowDxfId="2" dataCellStyle="標準 2"/>
    <tableColumn id="5" name="備　　考" dataDxfId="1" totalsRowDxfId="0" dataCellStyle="標準 2"/>
  </tableColumns>
  <tableStyleInfo name="テーブル スタイル 8" showFirstColumn="0" showLastColumn="0" showRowStripes="1" showColumnStripes="0"/>
</table>
</file>

<file path=xl/tables/table2.xml><?xml version="1.0" encoding="utf-8"?>
<table xmlns="http://schemas.openxmlformats.org/spreadsheetml/2006/main" id="5" name="原材料・副資材費" displayName="原材料・副資材費" ref="A4:K20" totalsRowCount="1" headerRowDxfId="256" dataDxfId="255" totalsRowDxfId="254" dataCellStyle="標準 2">
  <tableColumns count="11">
    <tableColumn id="1" name="番　号" dataDxfId="253" totalsRowDxfId="252" dataCellStyle="標準 2">
      <calculatedColumnFormula>ROW()-ROW(原材料・副資材費[[#Headers],[番　号]])</calculatedColumnFormula>
    </tableColumn>
    <tableColumn id="2" name="品　名" dataDxfId="251" totalsRowDxfId="250" dataCellStyle="標準 2"/>
    <tableColumn id="3" name="仕　様" dataDxfId="249" totalsRowDxfId="248" dataCellStyle="標準 2"/>
    <tableColumn id="4" name="用　途" dataDxfId="247" totalsRowDxfId="246" dataCellStyle="標準 2"/>
    <tableColumn id="5" name="数量_x000a_(A)" dataDxfId="245" totalsRowDxfId="244" dataCellStyle="桁区切り"/>
    <tableColumn id="10" name="単位" dataDxfId="243" totalsRowDxfId="242" dataCellStyle="桁区切り"/>
    <tableColumn id="6" name="単価(B)_x000a_（税抜）" totalsRowLabel="計" dataDxfId="241" totalsRowDxfId="240" dataCellStyle="桁区切り"/>
    <tableColumn id="7" name="助成事業に_x000a_要する経費_x000a_（税込）" totalsRowFunction="sum" dataDxfId="239" totalsRowDxfId="238" dataCellStyle="桁区切り">
      <calculatedColumnFormula>ROUNDDOWN(原材料・副資材費[[#This Row],[助成対象経費
(A)×(B)
（税抜）]]*1.1,0)</calculatedColumnFormula>
    </tableColumn>
    <tableColumn id="8" name="助成対象経費_x000a_(A)×(B)_x000a_（税抜）" totalsRowFunction="sum" dataDxfId="237" totalsRowDxfId="236" dataCellStyle="桁区切り">
      <calculatedColumnFormula>原材料・副資材費[[#This Row],[数量
(A)]]*原材料・副資材費[[#This Row],[単価(B)
（税抜）]]</calculatedColumnFormula>
    </tableColumn>
    <tableColumn id="9" name="購入企業名" dataDxfId="235" totalsRowDxfId="234" dataCellStyle="標準 2"/>
    <tableColumn id="12" name="列1" dataDxfId="233" totalsRowDxfId="232"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id="6" name="機械装置・工具器具費" displayName="機械装置・工具器具費" ref="A4:L20" totalsRowCount="1" headerRowDxfId="229" dataDxfId="228" totalsRowDxfId="227" dataCellStyle="標準 2">
  <tableColumns count="12">
    <tableColumn id="1" name="番　号" dataDxfId="226" totalsRowDxfId="225" dataCellStyle="標準 2">
      <calculatedColumnFormula>ROW()-ROW(機械装置・工具器具費[[#Headers],[番　号]])</calculatedColumnFormula>
    </tableColumn>
    <tableColumn id="2" name="品　名" dataDxfId="224" totalsRowDxfId="223" dataCellStyle="標準 2"/>
    <tableColumn id="4" name="用　途" dataDxfId="222" totalsRowDxfId="221" dataCellStyle="標準 2"/>
    <tableColumn id="10" name="調達方法" dataDxfId="220" totalsRowDxfId="219" dataCellStyle="標準 2"/>
    <tableColumn id="11" name="設置期間" dataDxfId="218" totalsRowDxfId="217" dataCellStyle="標準 2"/>
    <tableColumn id="5" name="数量(A)" dataDxfId="216" totalsRowDxfId="215" dataCellStyle="桁区切り"/>
    <tableColumn id="13" name="単位" dataDxfId="214" totalsRowDxfId="213" dataCellStyle="桁区切り"/>
    <tableColumn id="6" name="購入単価_x000a_又は_x000a_リース料等の_x000a_合計（税抜）_x000a_(B)" totalsRowLabel="計" dataDxfId="212" totalsRowDxfId="211" dataCellStyle="桁区切り"/>
    <tableColumn id="7" name="助成事業に_x000a_要する経費_x000a_（税込）" totalsRowFunction="sum" dataDxfId="210" totalsRowDxfId="209" dataCellStyle="桁区切り">
      <calculatedColumnFormula>ROUNDDOWN(機械装置・工具器具費[[#This Row],[助成対象経費
(B)×ﾘｰｽ月数
又は
(A)×(B）
（税抜）]]*1.1,0)</calculatedColumnFormula>
    </tableColumn>
    <tableColumn id="8" name="助成対象経費_x000a_(B)×ﾘｰｽ月数_x000a_又は_x000a_(A)×(B）_x000a_（税抜）" totalsRowFunction="sum" dataDxfId="208" totalsRowDxfId="207" dataCellStyle="桁区切り">
      <calculatedColumnFormula>機械装置・工具器具費[[#This Row],[数量(A)]]*機械装置・工具器具費[[#This Row],[購入単価
又は
リース料等の
合計（税抜）
(B)]]</calculatedColumnFormula>
    </tableColumn>
    <tableColumn id="9" name="リース・_x000a_レンタル先_x000a_及び_x000a_購入企業名      " dataDxfId="206" totalsRowDxfId="205" dataCellStyle="標準 2"/>
    <tableColumn id="12" name="列1" dataDxfId="204" totalsRowDxfId="203" dataCellStyle="標準 2">
      <calculatedColumnFormula>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id="7" name="委託・外注費" displayName="委託・外注費" ref="A3:I19" totalsRowCount="1" headerRowDxfId="201" dataDxfId="200" totalsRowDxfId="199" dataCellStyle="標準 2">
  <tableColumns count="9">
    <tableColumn id="1" name="番　号" dataDxfId="198" totalsRowDxfId="197" dataCellStyle="標準 2">
      <calculatedColumnFormula>ROW()-ROW(委託・外注費[[#Headers],[番　号]])</calculatedColumnFormula>
    </tableColumn>
    <tableColumn id="2" name="委託・外注内容" dataDxfId="196" totalsRowDxfId="195" dataCellStyle="標準 2"/>
    <tableColumn id="4" name="数量(A)" dataDxfId="194" totalsRowDxfId="193" dataCellStyle="桁区切り"/>
    <tableColumn id="6" name="単位" dataDxfId="192" totalsRowDxfId="191" dataCellStyle="桁区切り"/>
    <tableColumn id="10" name="単価(B)_x000a_(税抜)" totalsRowLabel="計" dataDxfId="190" totalsRowDxfId="189" dataCellStyle="桁区切り"/>
    <tableColumn id="7" name="助成事業に_x000a_要する経費_x000a_（税込）" totalsRowFunction="sum" dataDxfId="188" totalsRowDxfId="187" dataCellStyle="桁区切り">
      <calculatedColumnFormula>ROUNDDOWN(委託・外注費[[#This Row],[助成対象経費
(A)×(B）
（税抜）]]*1.1,0)</calculatedColumnFormula>
    </tableColumn>
    <tableColumn id="8" name="助成対象経費_x000a_(A)×(B）_x000a_（税抜）" totalsRowFunction="sum" dataDxfId="186" totalsRowDxfId="185" dataCellStyle="桁区切り">
      <calculatedColumnFormula>委託・外注費[[#This Row],[数量(A)]]*委託・外注費[[#This Row],[単価(B)
(税抜)]]</calculatedColumnFormula>
    </tableColumn>
    <tableColumn id="9" name="委託・外注先" dataDxfId="184" totalsRowDxfId="183" dataCellStyle="標準 2"/>
    <tableColumn id="12" name="列1" dataDxfId="182" totalsRowDxfId="181"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id="8" name="専門家指導費" displayName="専門家指導費" ref="A3:J14" totalsRowCount="1" headerRowDxfId="179" dataDxfId="178" totalsRowDxfId="177" dataCellStyle="標準 2">
  <tableColumns count="10">
    <tableColumn id="1" name="番　号" dataDxfId="176" totalsRowDxfId="175" dataCellStyle="標準 2">
      <calculatedColumnFormula>ROW()-ROW(専門家指導費[[#Headers],[番　号]])</calculatedColumnFormula>
    </tableColumn>
    <tableColumn id="2" name="指導者名_x000a_（所属）" dataDxfId="174" totalsRowDxfId="173" dataCellStyle="標準 2"/>
    <tableColumn id="3" name="専門分野" dataDxfId="172" totalsRowDxfId="171" dataCellStyle="標準 2"/>
    <tableColumn id="9" name="資格" dataDxfId="170" totalsRowDxfId="169" dataCellStyle="標準 2"/>
    <tableColumn id="4" name="指導内容" dataDxfId="168" totalsRowDxfId="167" dataCellStyle="標準 2"/>
    <tableColumn id="10" name="指導_x000a_日数_x000a_(A)" dataDxfId="166" totalsRowDxfId="165" dataCellStyle="桁区切り"/>
    <tableColumn id="5" name="単価(B)_x000a_(税抜)" totalsRowLabel="計" dataDxfId="164" totalsRowDxfId="163" dataCellStyle="桁区切り"/>
    <tableColumn id="7" name="助成事業に_x000a_要する経費_x000a_（税込）" totalsRowFunction="sum" dataDxfId="162" totalsRowDxfId="161" dataCellStyle="桁区切り">
      <calculatedColumnFormula>ROUNDDOWN(専門家指導費[[#This Row],[助成対象経費
(A)×(B)
(税抜)]]*1.1,0)</calculatedColumnFormula>
    </tableColumn>
    <tableColumn id="8" name="助成対象経費_x000a_(A)×(B)_x000a_(税抜)" totalsRowFunction="sum" dataDxfId="160" totalsRowDxfId="159" dataCellStyle="桁区切り">
      <calculatedColumnFormula>専門家指導費[[#This Row],[指導
日数
(A)]]*専門家指導費[[#This Row],[単価(B)
(税抜)]]</calculatedColumnFormula>
    </tableColumn>
    <tableColumn id="12" name="列1" dataDxfId="158" totalsRowDxfId="157"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id="9" name="賃借費" displayName="賃借費" ref="A3:I14" totalsRowCount="1" headerRowDxfId="155" dataDxfId="154" totalsRowDxfId="153" dataCellStyle="標準 2">
  <tableColumns count="9">
    <tableColumn id="1" name="番　号" dataDxfId="152" totalsRowDxfId="151" dataCellStyle="標準 2">
      <calculatedColumnFormula>ROW()-ROW(賃借費[[#Headers],[番　号]])</calculatedColumnFormula>
    </tableColumn>
    <tableColumn id="2" name="賃借物_x000a_（場所・延床面積）" dataDxfId="150" totalsRowDxfId="149" dataCellStyle="標準 2"/>
    <tableColumn id="3" name="使用目的・用途" dataDxfId="148" totalsRowDxfId="147" dataCellStyle="標準 2"/>
    <tableColumn id="5" name="月数_x000a_(A)" dataDxfId="146" totalsRowDxfId="145" dataCellStyle="桁区切り"/>
    <tableColumn id="6" name="月額賃料(B)_x000a_（税抜）" totalsRowLabel="計" dataDxfId="144" totalsRowDxfId="143" dataCellStyle="桁区切り"/>
    <tableColumn id="7" name="助成事業に_x000a_要する経費_x000a_（税込）" totalsRowFunction="sum" dataDxfId="142" totalsRowDxfId="141" dataCellStyle="桁区切り">
      <calculatedColumnFormula>ROUNDDOWN(賃借費[[#This Row],[助成対象経費
(A)×(B)
（税抜）]]*1.1,0)</calculatedColumnFormula>
    </tableColumn>
    <tableColumn id="8" name="助成対象経費_x000a_(A)×(B)_x000a_（税抜）" totalsRowFunction="sum" dataDxfId="140" totalsRowDxfId="139" dataCellStyle="桁区切り">
      <calculatedColumnFormula>賃借費[[#This Row],[月数
(A)]]*賃借費[[#This Row],[月額賃料(B)
（税抜）]]</calculatedColumnFormula>
    </tableColumn>
    <tableColumn id="9" name="契約予定先" dataDxfId="138" totalsRowDxfId="137" dataCellStyle="標準 2"/>
    <tableColumn id="12" name="列1" dataDxfId="136" totalsRowDxfId="135"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id="10" name="産業財産権出願・導入費" displayName="産業財産権出願・導入費" ref="A3:I14" totalsRowCount="1" headerRowDxfId="133" dataDxfId="132" totalsRowDxfId="131" dataCellStyle="標準 2">
  <tableColumns count="9">
    <tableColumn id="1" name="番　号" dataDxfId="130" totalsRowDxfId="129" dataCellStyle="標準 2">
      <calculatedColumnFormula>ROW()-ROW(産業財産権出願・導入費[[#Headers],[番　号]])</calculatedColumnFormula>
    </tableColumn>
    <tableColumn id="2" name="産業財産権の名称" dataDxfId="128" totalsRowDxfId="127" dataCellStyle="標準 2"/>
    <tableColumn id="3" name="内容" dataDxfId="126" totalsRowDxfId="125" dataCellStyle="標準 2"/>
    <tableColumn id="5" name="数量_x000a_(A)" dataDxfId="124" totalsRowDxfId="123" dataCellStyle="桁区切り"/>
    <tableColumn id="6" name="単価(B)_x000a_（税抜）" totalsRowLabel="計" dataDxfId="122" totalsRowDxfId="121" dataCellStyle="桁区切り"/>
    <tableColumn id="7" name="助成事業に_x000a_要する経費_x000a_（税込）" totalsRowFunction="sum" dataDxfId="120" totalsRowDxfId="119" dataCellStyle="桁区切り">
      <calculatedColumnFormula>ROUNDDOWN(産業財産権出願・導入費[[#This Row],[助成対象経費
(A)×(B)
（税抜）]]*1.1,0)</calculatedColumnFormula>
    </tableColumn>
    <tableColumn id="8" name="助成対象経費_x000a_(A)×(B)_x000a_（税抜）" totalsRowFunction="sum" dataDxfId="118" totalsRowDxfId="117" dataCellStyle="桁区切り">
      <calculatedColumnFormula>産業財産権出願・導入費[[#This Row],[数量
(A)]]*産業財産権出願・導入費[[#This Row],[単価(B)
（税抜）]]</calculatedColumnFormula>
    </tableColumn>
    <tableColumn id="9" name="弁理士事務所の名称又は権利所有者の名称" dataDxfId="116" totalsRowDxfId="115" dataCellStyle="標準 2"/>
    <tableColumn id="12" name="列1" dataDxfId="114" totalsRowDxfId="113"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id="11" name="直接人件費" displayName="直接人件費" ref="A3:J14" totalsRowCount="1" headerRowDxfId="111" dataDxfId="110" totalsRowDxfId="109" dataCellStyle="標準 2">
  <tableColumns count="10">
    <tableColumn id="1" name="番　号" dataDxfId="108" totalsRowDxfId="107" dataCellStyle="標準 2">
      <calculatedColumnFormula>ROW()-ROW(直接人件費[[#Headers],[番　号]])</calculatedColumnFormula>
    </tableColumn>
    <tableColumn id="2" name="従事者氏名" dataDxfId="106" totalsRowDxfId="105" dataCellStyle="標準 2"/>
    <tableColumn id="3" name="所属部門" dataDxfId="104" totalsRowDxfId="103" dataCellStyle="標準 2"/>
    <tableColumn id="9" name="種別" dataDxfId="102" totalsRowDxfId="101" dataCellStyle="標準 2"/>
    <tableColumn id="4" name="従事内容" dataDxfId="100" totalsRowDxfId="99" dataCellStyle="標準 2"/>
    <tableColumn id="10" name="従事時間_x000a_(A)" dataDxfId="98" totalsRowDxfId="97" dataCellStyle="桁区切り"/>
    <tableColumn id="5" name="単価(B)_x000a_(税抜)" totalsRowLabel="計" dataDxfId="96" totalsRowDxfId="95" dataCellStyle="桁区切り"/>
    <tableColumn id="7" name="助成事業に_x000a_要する経費_x000a_" totalsRowFunction="sum" dataDxfId="94" totalsRowDxfId="93" dataCellStyle="桁区切り">
      <calculatedColumnFormula>ROUNDDOWN(直接人件費[[#This Row],[助成対象経費
(A)×(B)
]]*1,0)</calculatedColumnFormula>
    </tableColumn>
    <tableColumn id="8" name="助成対象経費_x000a_(A)×(B)_x000a_" totalsRowFunction="sum" dataDxfId="92" totalsRowDxfId="91" dataCellStyle="桁区切り">
      <calculatedColumnFormula>直接人件費[[#This Row],[従事時間
(A)]]*直接人件費[[#This Row],[単価(B)
(税抜)]]</calculatedColumnFormula>
    </tableColumn>
    <tableColumn id="12" name="列1" dataDxfId="90" totalsRowDxfId="89"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id="12" name="広告費" displayName="広告費" ref="A3:J14" totalsRowCount="1" headerRowDxfId="87" dataDxfId="86" totalsRowDxfId="85" dataCellStyle="標準 2">
  <tableColumns count="10">
    <tableColumn id="1" name="番　号" dataDxfId="84" totalsRowDxfId="83" dataCellStyle="標準 2">
      <calculatedColumnFormula>ROW()-ROW(広告費[[#Headers],[番　号]])</calculatedColumnFormula>
    </tableColumn>
    <tableColumn id="2" name="種　別" dataDxfId="82" totalsRowDxfId="81" dataCellStyle="標準 2"/>
    <tableColumn id="3" name="作成目的・内容" dataDxfId="80" totalsRowDxfId="79" dataCellStyle="標準 2"/>
    <tableColumn id="5" name="数量_x000a_(A)" dataDxfId="78" totalsRowDxfId="77" dataCellStyle="桁区切り"/>
    <tableColumn id="10" name="単位" dataDxfId="76" totalsRowDxfId="75" dataCellStyle="桁区切り"/>
    <tableColumn id="6" name="単価(B)_x000a_（税抜）" totalsRowLabel="計" dataDxfId="74" totalsRowDxfId="73" dataCellStyle="桁区切り"/>
    <tableColumn id="7" name="助成事業に_x000a_要する経費_x000a_（税込）" totalsRowFunction="sum" dataDxfId="72" totalsRowDxfId="71" dataCellStyle="桁区切り">
      <calculatedColumnFormula>ROUNDDOWN(広告費[[#This Row],[助成対象経費
(A)×(B)
（税抜）]]*1.1,0)</calculatedColumnFormula>
    </tableColumn>
    <tableColumn id="8" name="助成対象経費_x000a_(A)×(B)_x000a_（税抜）" totalsRowFunction="sum" dataDxfId="70" totalsRowDxfId="69" dataCellStyle="桁区切り">
      <calculatedColumnFormula>広告費[[#This Row],[数量
(A)]]*広告費[[#This Row],[単価(B)
（税抜）]]</calculatedColumnFormula>
    </tableColumn>
    <tableColumn id="9" name="掲載媒体又は支払予定先" dataDxfId="68" totalsRowDxfId="67" dataCellStyle="標準 2"/>
    <tableColumn id="12" name="列1" dataDxfId="66" totalsRowDxfId="65" dataCellStyle="標準 2">
      <calculatedColumnFormula>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4"/>
  <sheetViews>
    <sheetView view="pageBreakPreview" zoomScale="90" zoomScaleNormal="100" zoomScaleSheetLayoutView="90" workbookViewId="0">
      <selection activeCell="A20" sqref="A20"/>
    </sheetView>
  </sheetViews>
  <sheetFormatPr defaultRowHeight="13.3" x14ac:dyDescent="0.25"/>
  <cols>
    <col min="1" max="10" width="9" style="68"/>
    <col min="11" max="11" width="14.3828125" style="68" customWidth="1"/>
    <col min="12" max="266" width="9" style="68"/>
    <col min="267" max="267" width="14.3828125" style="68" customWidth="1"/>
    <col min="268" max="522" width="9" style="68"/>
    <col min="523" max="523" width="14.3828125" style="68" customWidth="1"/>
    <col min="524" max="778" width="9" style="68"/>
    <col min="779" max="779" width="14.3828125" style="68" customWidth="1"/>
    <col min="780" max="1034" width="9" style="68"/>
    <col min="1035" max="1035" width="14.3828125" style="68" customWidth="1"/>
    <col min="1036" max="1290" width="9" style="68"/>
    <col min="1291" max="1291" width="14.3828125" style="68" customWidth="1"/>
    <col min="1292" max="1546" width="9" style="68"/>
    <col min="1547" max="1547" width="14.3828125" style="68" customWidth="1"/>
    <col min="1548" max="1802" width="9" style="68"/>
    <col min="1803" max="1803" width="14.3828125" style="68" customWidth="1"/>
    <col min="1804" max="2058" width="9" style="68"/>
    <col min="2059" max="2059" width="14.3828125" style="68" customWidth="1"/>
    <col min="2060" max="2314" width="9" style="68"/>
    <col min="2315" max="2315" width="14.3828125" style="68" customWidth="1"/>
    <col min="2316" max="2570" width="9" style="68"/>
    <col min="2571" max="2571" width="14.3828125" style="68" customWidth="1"/>
    <col min="2572" max="2826" width="9" style="68"/>
    <col min="2827" max="2827" width="14.3828125" style="68" customWidth="1"/>
    <col min="2828" max="3082" width="9" style="68"/>
    <col min="3083" max="3083" width="14.3828125" style="68" customWidth="1"/>
    <col min="3084" max="3338" width="9" style="68"/>
    <col min="3339" max="3339" width="14.3828125" style="68" customWidth="1"/>
    <col min="3340" max="3594" width="9" style="68"/>
    <col min="3595" max="3595" width="14.3828125" style="68" customWidth="1"/>
    <col min="3596" max="3850" width="9" style="68"/>
    <col min="3851" max="3851" width="14.3828125" style="68" customWidth="1"/>
    <col min="3852" max="4106" width="9" style="68"/>
    <col min="4107" max="4107" width="14.3828125" style="68" customWidth="1"/>
    <col min="4108" max="4362" width="9" style="68"/>
    <col min="4363" max="4363" width="14.3828125" style="68" customWidth="1"/>
    <col min="4364" max="4618" width="9" style="68"/>
    <col min="4619" max="4619" width="14.3828125" style="68" customWidth="1"/>
    <col min="4620" max="4874" width="9" style="68"/>
    <col min="4875" max="4875" width="14.3828125" style="68" customWidth="1"/>
    <col min="4876" max="5130" width="9" style="68"/>
    <col min="5131" max="5131" width="14.3828125" style="68" customWidth="1"/>
    <col min="5132" max="5386" width="9" style="68"/>
    <col min="5387" max="5387" width="14.3828125" style="68" customWidth="1"/>
    <col min="5388" max="5642" width="9" style="68"/>
    <col min="5643" max="5643" width="14.3828125" style="68" customWidth="1"/>
    <col min="5644" max="5898" width="9" style="68"/>
    <col min="5899" max="5899" width="14.3828125" style="68" customWidth="1"/>
    <col min="5900" max="6154" width="9" style="68"/>
    <col min="6155" max="6155" width="14.3828125" style="68" customWidth="1"/>
    <col min="6156" max="6410" width="9" style="68"/>
    <col min="6411" max="6411" width="14.3828125" style="68" customWidth="1"/>
    <col min="6412" max="6666" width="9" style="68"/>
    <col min="6667" max="6667" width="14.3828125" style="68" customWidth="1"/>
    <col min="6668" max="6922" width="9" style="68"/>
    <col min="6923" max="6923" width="14.3828125" style="68" customWidth="1"/>
    <col min="6924" max="7178" width="9" style="68"/>
    <col min="7179" max="7179" width="14.3828125" style="68" customWidth="1"/>
    <col min="7180" max="7434" width="9" style="68"/>
    <col min="7435" max="7435" width="14.3828125" style="68" customWidth="1"/>
    <col min="7436" max="7690" width="9" style="68"/>
    <col min="7691" max="7691" width="14.3828125" style="68" customWidth="1"/>
    <col min="7692" max="7946" width="9" style="68"/>
    <col min="7947" max="7947" width="14.3828125" style="68" customWidth="1"/>
    <col min="7948" max="8202" width="9" style="68"/>
    <col min="8203" max="8203" width="14.3828125" style="68" customWidth="1"/>
    <col min="8204" max="8458" width="9" style="68"/>
    <col min="8459" max="8459" width="14.3828125" style="68" customWidth="1"/>
    <col min="8460" max="8714" width="9" style="68"/>
    <col min="8715" max="8715" width="14.3828125" style="68" customWidth="1"/>
    <col min="8716" max="8970" width="9" style="68"/>
    <col min="8971" max="8971" width="14.3828125" style="68" customWidth="1"/>
    <col min="8972" max="9226" width="9" style="68"/>
    <col min="9227" max="9227" width="14.3828125" style="68" customWidth="1"/>
    <col min="9228" max="9482" width="9" style="68"/>
    <col min="9483" max="9483" width="14.3828125" style="68" customWidth="1"/>
    <col min="9484" max="9738" width="9" style="68"/>
    <col min="9739" max="9739" width="14.3828125" style="68" customWidth="1"/>
    <col min="9740" max="9994" width="9" style="68"/>
    <col min="9995" max="9995" width="14.3828125" style="68" customWidth="1"/>
    <col min="9996" max="10250" width="9" style="68"/>
    <col min="10251" max="10251" width="14.3828125" style="68" customWidth="1"/>
    <col min="10252" max="10506" width="9" style="68"/>
    <col min="10507" max="10507" width="14.3828125" style="68" customWidth="1"/>
    <col min="10508" max="10762" width="9" style="68"/>
    <col min="10763" max="10763" width="14.3828125" style="68" customWidth="1"/>
    <col min="10764" max="11018" width="9" style="68"/>
    <col min="11019" max="11019" width="14.3828125" style="68" customWidth="1"/>
    <col min="11020" max="11274" width="9" style="68"/>
    <col min="11275" max="11275" width="14.3828125" style="68" customWidth="1"/>
    <col min="11276" max="11530" width="9" style="68"/>
    <col min="11531" max="11531" width="14.3828125" style="68" customWidth="1"/>
    <col min="11532" max="11786" width="9" style="68"/>
    <col min="11787" max="11787" width="14.3828125" style="68" customWidth="1"/>
    <col min="11788" max="12042" width="9" style="68"/>
    <col min="12043" max="12043" width="14.3828125" style="68" customWidth="1"/>
    <col min="12044" max="12298" width="9" style="68"/>
    <col min="12299" max="12299" width="14.3828125" style="68" customWidth="1"/>
    <col min="12300" max="12554" width="9" style="68"/>
    <col min="12555" max="12555" width="14.3828125" style="68" customWidth="1"/>
    <col min="12556" max="12810" width="9" style="68"/>
    <col min="12811" max="12811" width="14.3828125" style="68" customWidth="1"/>
    <col min="12812" max="13066" width="9" style="68"/>
    <col min="13067" max="13067" width="14.3828125" style="68" customWidth="1"/>
    <col min="13068" max="13322" width="9" style="68"/>
    <col min="13323" max="13323" width="14.3828125" style="68" customWidth="1"/>
    <col min="13324" max="13578" width="9" style="68"/>
    <col min="13579" max="13579" width="14.3828125" style="68" customWidth="1"/>
    <col min="13580" max="13834" width="9" style="68"/>
    <col min="13835" max="13835" width="14.3828125" style="68" customWidth="1"/>
    <col min="13836" max="14090" width="9" style="68"/>
    <col min="14091" max="14091" width="14.3828125" style="68" customWidth="1"/>
    <col min="14092" max="14346" width="9" style="68"/>
    <col min="14347" max="14347" width="14.3828125" style="68" customWidth="1"/>
    <col min="14348" max="14602" width="9" style="68"/>
    <col min="14603" max="14603" width="14.3828125" style="68" customWidth="1"/>
    <col min="14604" max="14858" width="9" style="68"/>
    <col min="14859" max="14859" width="14.3828125" style="68" customWidth="1"/>
    <col min="14860" max="15114" width="9" style="68"/>
    <col min="15115" max="15115" width="14.3828125" style="68" customWidth="1"/>
    <col min="15116" max="15370" width="9" style="68"/>
    <col min="15371" max="15371" width="14.3828125" style="68" customWidth="1"/>
    <col min="15372" max="15626" width="9" style="68"/>
    <col min="15627" max="15627" width="14.3828125" style="68" customWidth="1"/>
    <col min="15628" max="15882" width="9" style="68"/>
    <col min="15883" max="15883" width="14.3828125" style="68" customWidth="1"/>
    <col min="15884" max="16138" width="9" style="68"/>
    <col min="16139" max="16139" width="14.3828125" style="68" customWidth="1"/>
    <col min="16140" max="16384" width="9" style="68"/>
  </cols>
  <sheetData>
    <row r="1" spans="1:11" ht="33.75" customHeight="1" x14ac:dyDescent="0.25">
      <c r="A1" s="67" t="s">
        <v>211</v>
      </c>
    </row>
    <row r="2" spans="1:11" ht="33.75" customHeight="1" x14ac:dyDescent="0.25">
      <c r="A2" s="69" t="s">
        <v>215</v>
      </c>
    </row>
    <row r="3" spans="1:11" ht="30.75" customHeight="1" x14ac:dyDescent="0.25">
      <c r="A3" s="68" t="s">
        <v>531</v>
      </c>
    </row>
    <row r="4" spans="1:11" ht="30.75" customHeight="1" x14ac:dyDescent="0.25">
      <c r="A4" s="68" t="s">
        <v>216</v>
      </c>
    </row>
    <row r="5" spans="1:11" ht="30.75" customHeight="1" x14ac:dyDescent="0.25">
      <c r="A5" s="70" t="s">
        <v>555</v>
      </c>
    </row>
    <row r="6" spans="1:11" ht="30.75" customHeight="1" x14ac:dyDescent="0.25">
      <c r="A6" s="70" t="s">
        <v>556</v>
      </c>
    </row>
    <row r="7" spans="1:11" ht="30.75" customHeight="1" x14ac:dyDescent="0.25">
      <c r="A7" s="70" t="s">
        <v>557</v>
      </c>
    </row>
    <row r="8" spans="1:11" ht="30.75" customHeight="1" x14ac:dyDescent="0.25">
      <c r="A8" s="68" t="s">
        <v>214</v>
      </c>
    </row>
    <row r="9" spans="1:11" ht="18" customHeight="1" x14ac:dyDescent="0.25"/>
    <row r="10" spans="1:11" ht="30" customHeight="1" x14ac:dyDescent="0.25">
      <c r="A10" s="604" t="s">
        <v>532</v>
      </c>
      <c r="B10" s="604"/>
      <c r="C10" s="604"/>
      <c r="D10" s="604"/>
      <c r="E10" s="604"/>
      <c r="F10" s="604"/>
      <c r="G10" s="604"/>
      <c r="H10" s="604"/>
      <c r="I10" s="604"/>
      <c r="J10" s="604"/>
      <c r="K10" s="604"/>
    </row>
    <row r="11" spans="1:11" ht="30" customHeight="1" x14ac:dyDescent="0.25">
      <c r="A11" s="604"/>
      <c r="B11" s="604"/>
      <c r="C11" s="604"/>
      <c r="D11" s="604"/>
      <c r="E11" s="604"/>
      <c r="F11" s="604"/>
      <c r="G11" s="604"/>
      <c r="H11" s="604"/>
      <c r="I11" s="604"/>
      <c r="J11" s="604"/>
      <c r="K11" s="604"/>
    </row>
    <row r="12" spans="1:11" ht="30" customHeight="1" x14ac:dyDescent="0.25">
      <c r="A12" s="68" t="s">
        <v>559</v>
      </c>
    </row>
    <row r="13" spans="1:11" ht="18" customHeight="1" x14ac:dyDescent="0.25">
      <c r="A13" s="68" t="s">
        <v>558</v>
      </c>
    </row>
    <row r="14" spans="1:11" ht="33.75" customHeight="1" x14ac:dyDescent="0.25">
      <c r="A14" s="69" t="s">
        <v>217</v>
      </c>
    </row>
    <row r="15" spans="1:11" ht="30" customHeight="1" x14ac:dyDescent="0.25">
      <c r="A15" s="68" t="s">
        <v>212</v>
      </c>
    </row>
    <row r="16" spans="1:11" ht="30" customHeight="1" x14ac:dyDescent="0.25">
      <c r="A16" s="70" t="s">
        <v>560</v>
      </c>
    </row>
    <row r="17" spans="1:1" ht="30" customHeight="1" x14ac:dyDescent="0.25">
      <c r="A17" s="68" t="s">
        <v>561</v>
      </c>
    </row>
    <row r="18" spans="1:1" ht="30" customHeight="1" x14ac:dyDescent="0.25">
      <c r="A18" s="68" t="s">
        <v>213</v>
      </c>
    </row>
    <row r="19" spans="1:1" ht="30" customHeight="1" x14ac:dyDescent="0.25">
      <c r="A19" s="68" t="s">
        <v>562</v>
      </c>
    </row>
    <row r="20" spans="1:1" ht="13.5" customHeight="1" x14ac:dyDescent="0.25"/>
    <row r="21" spans="1:1" ht="33.75" customHeight="1" x14ac:dyDescent="0.25"/>
    <row r="22" spans="1:1" ht="33.75" customHeight="1" x14ac:dyDescent="0.25"/>
    <row r="23" spans="1:1" ht="33.75" customHeight="1" x14ac:dyDescent="0.25"/>
    <row r="24" spans="1:1" ht="33.75" customHeight="1" x14ac:dyDescent="0.25"/>
  </sheetData>
  <mergeCells count="1">
    <mergeCell ref="A10:K11"/>
  </mergeCells>
  <phoneticPr fontId="1"/>
  <pageMargins left="0.31496062992125984" right="0.31496062992125984" top="0.39370078740157483" bottom="0.39370078740157483" header="0.31496062992125984" footer="0.31496062992125984"/>
  <pageSetup paperSize="9" scale="93" orientation="portrait" r:id="rId1"/>
  <headerFooter>
    <oddFooter>&amp;A</oddFooter>
  </headerFooter>
  <colBreaks count="1" manualBreakCount="1">
    <brk id="11" max="24"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view="pageBreakPreview" zoomScaleNormal="100" zoomScaleSheetLayoutView="100" workbookViewId="0">
      <selection activeCell="A4" sqref="A4:B9"/>
    </sheetView>
  </sheetViews>
  <sheetFormatPr defaultColWidth="9" defaultRowHeight="13.3" x14ac:dyDescent="0.25"/>
  <cols>
    <col min="1" max="1" width="27.84375" style="1" customWidth="1"/>
    <col min="2" max="2" width="61.15234375" style="1" customWidth="1"/>
    <col min="3" max="16384" width="9" style="1"/>
  </cols>
  <sheetData>
    <row r="1" spans="1:2" x14ac:dyDescent="0.25">
      <c r="A1" s="1" t="s">
        <v>32</v>
      </c>
    </row>
    <row r="2" spans="1:2" ht="30" customHeight="1" x14ac:dyDescent="0.25">
      <c r="A2" s="953" t="s">
        <v>165</v>
      </c>
      <c r="B2" s="953"/>
    </row>
    <row r="3" spans="1:2" ht="30" customHeight="1" x14ac:dyDescent="0.25">
      <c r="A3" s="954" t="s">
        <v>163</v>
      </c>
      <c r="B3" s="955"/>
    </row>
    <row r="4" spans="1:2" ht="30" customHeight="1" x14ac:dyDescent="0.25">
      <c r="A4" s="959"/>
      <c r="B4" s="960"/>
    </row>
    <row r="5" spans="1:2" ht="30" customHeight="1" x14ac:dyDescent="0.25">
      <c r="A5" s="961"/>
      <c r="B5" s="962"/>
    </row>
    <row r="6" spans="1:2" ht="30" customHeight="1" x14ac:dyDescent="0.25">
      <c r="A6" s="961"/>
      <c r="B6" s="962"/>
    </row>
    <row r="7" spans="1:2" ht="30" customHeight="1" x14ac:dyDescent="0.25">
      <c r="A7" s="961"/>
      <c r="B7" s="962"/>
    </row>
    <row r="8" spans="1:2" ht="30" customHeight="1" x14ac:dyDescent="0.25">
      <c r="A8" s="961"/>
      <c r="B8" s="962"/>
    </row>
    <row r="9" spans="1:2" ht="30" customHeight="1" x14ac:dyDescent="0.25">
      <c r="A9" s="961"/>
      <c r="B9" s="962"/>
    </row>
    <row r="10" spans="1:2" ht="30" customHeight="1" x14ac:dyDescent="0.25">
      <c r="A10" s="957" t="s">
        <v>499</v>
      </c>
      <c r="B10" s="958"/>
    </row>
    <row r="11" spans="1:2" ht="30" customHeight="1" x14ac:dyDescent="0.25">
      <c r="A11" s="947"/>
      <c r="B11" s="948"/>
    </row>
    <row r="12" spans="1:2" ht="30" customHeight="1" x14ac:dyDescent="0.25">
      <c r="A12" s="949"/>
      <c r="B12" s="950"/>
    </row>
    <row r="13" spans="1:2" ht="30" customHeight="1" x14ac:dyDescent="0.25">
      <c r="A13" s="949"/>
      <c r="B13" s="950"/>
    </row>
    <row r="14" spans="1:2" ht="30" customHeight="1" x14ac:dyDescent="0.25">
      <c r="A14" s="949"/>
      <c r="B14" s="950"/>
    </row>
    <row r="15" spans="1:2" ht="30" customHeight="1" x14ac:dyDescent="0.25">
      <c r="A15" s="949"/>
      <c r="B15" s="950"/>
    </row>
    <row r="16" spans="1:2" ht="30" customHeight="1" x14ac:dyDescent="0.25">
      <c r="A16" s="949"/>
      <c r="B16" s="950"/>
    </row>
    <row r="17" spans="1:2" ht="30" customHeight="1" x14ac:dyDescent="0.25">
      <c r="A17" s="949"/>
      <c r="B17" s="950"/>
    </row>
    <row r="18" spans="1:2" ht="30" customHeight="1" x14ac:dyDescent="0.25">
      <c r="A18" s="949"/>
      <c r="B18" s="950"/>
    </row>
    <row r="19" spans="1:2" ht="30" customHeight="1" x14ac:dyDescent="0.25">
      <c r="A19" s="954" t="s">
        <v>164</v>
      </c>
      <c r="B19" s="956"/>
    </row>
    <row r="20" spans="1:2" ht="29.25" customHeight="1" x14ac:dyDescent="0.25">
      <c r="A20" s="947"/>
      <c r="B20" s="948"/>
    </row>
    <row r="21" spans="1:2" ht="30" customHeight="1" x14ac:dyDescent="0.25">
      <c r="A21" s="949"/>
      <c r="B21" s="950"/>
    </row>
    <row r="22" spans="1:2" ht="30" customHeight="1" x14ac:dyDescent="0.25">
      <c r="A22" s="949"/>
      <c r="B22" s="950"/>
    </row>
    <row r="23" spans="1:2" ht="30" customHeight="1" x14ac:dyDescent="0.25">
      <c r="A23" s="949"/>
      <c r="B23" s="950"/>
    </row>
    <row r="24" spans="1:2" ht="30" customHeight="1" x14ac:dyDescent="0.25">
      <c r="A24" s="949"/>
      <c r="B24" s="950"/>
    </row>
    <row r="25" spans="1:2" ht="30" customHeight="1" x14ac:dyDescent="0.25">
      <c r="A25" s="949"/>
      <c r="B25" s="950"/>
    </row>
    <row r="26" spans="1:2" ht="30" customHeight="1" x14ac:dyDescent="0.25">
      <c r="A26" s="949"/>
      <c r="B26" s="950"/>
    </row>
    <row r="27" spans="1:2" ht="30" customHeight="1" x14ac:dyDescent="0.25">
      <c r="A27" s="949"/>
      <c r="B27" s="950"/>
    </row>
    <row r="28" spans="1:2" x14ac:dyDescent="0.25">
      <c r="A28" s="951"/>
      <c r="B28" s="952"/>
    </row>
    <row r="29" spans="1:2" x14ac:dyDescent="0.25">
      <c r="A29" s="2"/>
      <c r="B29" s="29"/>
    </row>
  </sheetData>
  <sheetProtection sheet="1" objects="1" scenarios="1" selectLockedCells="1"/>
  <mergeCells count="7">
    <mergeCell ref="A20:B28"/>
    <mergeCell ref="A2:B2"/>
    <mergeCell ref="A3:B3"/>
    <mergeCell ref="A19:B19"/>
    <mergeCell ref="A10:B10"/>
    <mergeCell ref="A4:B9"/>
    <mergeCell ref="A11:B18"/>
  </mergeCells>
  <phoneticPr fontI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L23"/>
  <sheetViews>
    <sheetView tabSelected="1" view="pageBreakPreview" zoomScale="90" zoomScaleNormal="100" zoomScaleSheetLayoutView="90" workbookViewId="0"/>
  </sheetViews>
  <sheetFormatPr defaultRowHeight="13.3" x14ac:dyDescent="0.25"/>
  <sheetData>
    <row r="2" spans="1:12" ht="24.75" customHeight="1" x14ac:dyDescent="0.25">
      <c r="A2" s="972" t="s">
        <v>630</v>
      </c>
      <c r="B2" s="972"/>
      <c r="C2" s="972"/>
      <c r="D2" s="972"/>
      <c r="E2" s="972"/>
      <c r="F2" s="972"/>
      <c r="G2" s="972"/>
      <c r="H2" s="972"/>
      <c r="I2" s="972"/>
      <c r="J2" s="972"/>
    </row>
    <row r="3" spans="1:12" ht="9" customHeight="1" x14ac:dyDescent="0.25">
      <c r="A3" s="973"/>
      <c r="B3" s="973"/>
      <c r="C3" s="973"/>
      <c r="D3" s="973"/>
      <c r="E3" s="973"/>
      <c r="F3" s="973"/>
      <c r="G3" s="973"/>
      <c r="H3" s="973"/>
      <c r="I3" s="973"/>
      <c r="J3" s="973"/>
    </row>
    <row r="4" spans="1:12" ht="40" customHeight="1" x14ac:dyDescent="0.25">
      <c r="A4" s="974" t="s">
        <v>631</v>
      </c>
      <c r="B4" s="974"/>
      <c r="C4" s="974"/>
      <c r="D4" s="974"/>
      <c r="E4" s="974"/>
      <c r="F4" s="974"/>
      <c r="G4" s="974"/>
      <c r="H4" s="974"/>
      <c r="I4" s="974"/>
      <c r="J4" s="974"/>
      <c r="K4" s="385"/>
      <c r="L4" s="385"/>
    </row>
    <row r="5" spans="1:12" ht="40" customHeight="1" x14ac:dyDescent="0.25">
      <c r="A5" s="975" t="s">
        <v>632</v>
      </c>
      <c r="B5" s="975"/>
      <c r="C5" s="975"/>
      <c r="D5" s="975"/>
      <c r="E5" s="975"/>
      <c r="F5" s="975"/>
      <c r="G5" s="975"/>
      <c r="H5" s="975"/>
      <c r="I5" s="975"/>
      <c r="J5" s="975"/>
      <c r="K5" s="385"/>
      <c r="L5" s="385"/>
    </row>
    <row r="6" spans="1:12" ht="23.25" customHeight="1" x14ac:dyDescent="0.25">
      <c r="A6" s="976" t="s">
        <v>633</v>
      </c>
      <c r="B6" s="976"/>
      <c r="C6" s="976"/>
      <c r="D6" s="976"/>
      <c r="E6" s="976"/>
      <c r="F6" s="976"/>
      <c r="G6" s="976"/>
      <c r="H6" s="976"/>
      <c r="I6" s="976"/>
      <c r="J6" s="976"/>
    </row>
    <row r="7" spans="1:12" x14ac:dyDescent="0.25">
      <c r="A7" s="967" t="s">
        <v>634</v>
      </c>
      <c r="B7" s="968"/>
      <c r="C7" s="968"/>
      <c r="D7" s="968"/>
      <c r="E7" s="968"/>
      <c r="F7" s="968"/>
      <c r="G7" s="968"/>
      <c r="H7" s="968"/>
      <c r="I7" s="968"/>
      <c r="J7" s="968"/>
      <c r="K7" s="383"/>
    </row>
    <row r="8" spans="1:12" ht="40" customHeight="1" x14ac:dyDescent="0.25">
      <c r="A8" s="968"/>
      <c r="B8" s="968"/>
      <c r="C8" s="968"/>
      <c r="D8" s="968"/>
      <c r="E8" s="968"/>
      <c r="F8" s="968"/>
      <c r="G8" s="968"/>
      <c r="H8" s="968"/>
      <c r="I8" s="968"/>
      <c r="J8" s="968"/>
    </row>
    <row r="9" spans="1:12" x14ac:dyDescent="0.25">
      <c r="A9" s="967" t="s">
        <v>635</v>
      </c>
      <c r="B9" s="968"/>
      <c r="C9" s="968"/>
      <c r="D9" s="968"/>
      <c r="E9" s="968"/>
      <c r="F9" s="968"/>
      <c r="G9" s="968"/>
      <c r="H9" s="968"/>
      <c r="I9" s="968"/>
      <c r="J9" s="968"/>
      <c r="K9" s="383"/>
    </row>
    <row r="10" spans="1:12" ht="40" customHeight="1" x14ac:dyDescent="0.25">
      <c r="A10" s="968"/>
      <c r="B10" s="968"/>
      <c r="C10" s="968"/>
      <c r="D10" s="968"/>
      <c r="E10" s="968"/>
      <c r="F10" s="968"/>
      <c r="G10" s="968"/>
      <c r="H10" s="968"/>
      <c r="I10" s="968"/>
      <c r="J10" s="968"/>
    </row>
    <row r="11" spans="1:12" x14ac:dyDescent="0.25">
      <c r="A11" s="967" t="s">
        <v>636</v>
      </c>
      <c r="B11" s="968"/>
      <c r="C11" s="968"/>
      <c r="D11" s="968"/>
      <c r="E11" s="968"/>
      <c r="F11" s="968"/>
      <c r="G11" s="968"/>
      <c r="H11" s="968"/>
      <c r="I11" s="968"/>
      <c r="J11" s="968"/>
      <c r="K11" s="383"/>
    </row>
    <row r="12" spans="1:12" ht="40" customHeight="1" x14ac:dyDescent="0.25">
      <c r="A12" s="968"/>
      <c r="B12" s="968"/>
      <c r="C12" s="968"/>
      <c r="D12" s="968"/>
      <c r="E12" s="968"/>
      <c r="F12" s="968"/>
      <c r="G12" s="968"/>
      <c r="H12" s="968"/>
      <c r="I12" s="968"/>
      <c r="J12" s="968"/>
    </row>
    <row r="13" spans="1:12" ht="40" customHeight="1" x14ac:dyDescent="0.25">
      <c r="A13" s="969" t="s">
        <v>637</v>
      </c>
      <c r="B13" s="970"/>
      <c r="C13" s="971"/>
      <c r="D13" s="971"/>
      <c r="E13" s="971"/>
      <c r="F13" s="971"/>
      <c r="G13" s="971"/>
      <c r="H13" s="971"/>
      <c r="I13" s="971"/>
      <c r="J13" s="971"/>
    </row>
    <row r="14" spans="1:12" ht="56.25" customHeight="1" x14ac:dyDescent="0.25">
      <c r="A14" s="971"/>
      <c r="B14" s="971"/>
      <c r="C14" s="971"/>
      <c r="D14" s="971"/>
      <c r="E14" s="971"/>
      <c r="F14" s="971"/>
      <c r="G14" s="971"/>
      <c r="H14" s="971"/>
      <c r="I14" s="971"/>
      <c r="J14" s="971"/>
    </row>
    <row r="15" spans="1:12" ht="23.25" customHeight="1" x14ac:dyDescent="0.25">
      <c r="A15" s="965" t="s">
        <v>638</v>
      </c>
      <c r="B15" s="965"/>
      <c r="C15" s="965"/>
      <c r="D15" s="965"/>
      <c r="E15" s="965"/>
      <c r="F15" s="965"/>
      <c r="G15" s="965"/>
      <c r="H15" s="965"/>
      <c r="I15" s="965"/>
      <c r="J15" s="965"/>
    </row>
    <row r="16" spans="1:12" ht="40" customHeight="1" x14ac:dyDescent="0.25">
      <c r="A16" s="963" t="s">
        <v>639</v>
      </c>
      <c r="B16" s="964"/>
      <c r="C16" s="964"/>
      <c r="D16" s="964"/>
      <c r="E16" s="964"/>
      <c r="F16" s="964"/>
      <c r="G16" s="964"/>
      <c r="H16" s="964"/>
      <c r="I16" s="964"/>
      <c r="J16" s="964"/>
    </row>
    <row r="17" spans="1:10" ht="31.5" customHeight="1" x14ac:dyDescent="0.25">
      <c r="A17" s="964"/>
      <c r="B17" s="964"/>
      <c r="C17" s="964"/>
      <c r="D17" s="964"/>
      <c r="E17" s="964"/>
      <c r="F17" s="964"/>
      <c r="G17" s="964"/>
      <c r="H17" s="964"/>
      <c r="I17" s="964"/>
      <c r="J17" s="964"/>
    </row>
    <row r="18" spans="1:10" x14ac:dyDescent="0.25">
      <c r="A18" s="963" t="s">
        <v>640</v>
      </c>
      <c r="B18" s="964"/>
      <c r="C18" s="964"/>
      <c r="D18" s="964"/>
      <c r="E18" s="964"/>
      <c r="F18" s="964"/>
      <c r="G18" s="964"/>
      <c r="H18" s="964"/>
      <c r="I18" s="964"/>
      <c r="J18" s="964"/>
    </row>
    <row r="19" spans="1:10" ht="43.5" customHeight="1" x14ac:dyDescent="0.25">
      <c r="A19" s="964"/>
      <c r="B19" s="964"/>
      <c r="C19" s="964"/>
      <c r="D19" s="964"/>
      <c r="E19" s="964"/>
      <c r="F19" s="964"/>
      <c r="G19" s="964"/>
      <c r="H19" s="964"/>
      <c r="I19" s="964"/>
      <c r="J19" s="964"/>
    </row>
    <row r="20" spans="1:10" x14ac:dyDescent="0.25">
      <c r="A20" s="963" t="s">
        <v>641</v>
      </c>
      <c r="B20" s="964"/>
      <c r="C20" s="964"/>
      <c r="D20" s="964"/>
      <c r="E20" s="964"/>
      <c r="F20" s="964"/>
      <c r="G20" s="964"/>
      <c r="H20" s="964"/>
      <c r="I20" s="964"/>
      <c r="J20" s="964"/>
    </row>
    <row r="21" spans="1:10" ht="53.25" customHeight="1" x14ac:dyDescent="0.25">
      <c r="A21" s="964"/>
      <c r="B21" s="964"/>
      <c r="C21" s="964"/>
      <c r="D21" s="964"/>
      <c r="E21" s="964"/>
      <c r="F21" s="964"/>
      <c r="G21" s="964"/>
      <c r="H21" s="964"/>
      <c r="I21" s="964"/>
      <c r="J21" s="964"/>
    </row>
    <row r="22" spans="1:10" ht="69.75" customHeight="1" x14ac:dyDescent="0.25">
      <c r="A22" s="963" t="s">
        <v>642</v>
      </c>
      <c r="B22" s="964"/>
      <c r="C22" s="964"/>
      <c r="D22" s="964"/>
      <c r="E22" s="964"/>
      <c r="F22" s="964"/>
      <c r="G22" s="964"/>
      <c r="H22" s="964"/>
      <c r="I22" s="964"/>
      <c r="J22" s="964"/>
    </row>
    <row r="23" spans="1:10" ht="120" customHeight="1" x14ac:dyDescent="0.25">
      <c r="A23" s="965" t="s">
        <v>865</v>
      </c>
      <c r="B23" s="966"/>
      <c r="C23" s="966"/>
      <c r="D23" s="966"/>
      <c r="E23" s="966"/>
      <c r="F23" s="966"/>
      <c r="G23" s="966"/>
      <c r="H23" s="966"/>
      <c r="I23" s="966"/>
      <c r="J23" s="966"/>
    </row>
  </sheetData>
  <mergeCells count="15">
    <mergeCell ref="A7:J8"/>
    <mergeCell ref="A2:J2"/>
    <mergeCell ref="A3:J3"/>
    <mergeCell ref="A4:J4"/>
    <mergeCell ref="A5:J5"/>
    <mergeCell ref="A6:J6"/>
    <mergeCell ref="A20:J21"/>
    <mergeCell ref="A22:J22"/>
    <mergeCell ref="A23:J23"/>
    <mergeCell ref="A9:J10"/>
    <mergeCell ref="A11:J12"/>
    <mergeCell ref="A13:J14"/>
    <mergeCell ref="A15:J15"/>
    <mergeCell ref="A16:J17"/>
    <mergeCell ref="A18:J19"/>
  </mergeCells>
  <phoneticPr fontId="1"/>
  <pageMargins left="0.7" right="0.7" top="0.75" bottom="0.75" header="0.3" footer="0.3"/>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L49"/>
  <sheetViews>
    <sheetView showZeros="0" view="pageBreakPreview" zoomScale="90" zoomScaleNormal="100" zoomScaleSheetLayoutView="90" workbookViewId="0">
      <selection activeCell="AI7" sqref="AI7:AS7"/>
    </sheetView>
  </sheetViews>
  <sheetFormatPr defaultColWidth="2.15234375" defaultRowHeight="13.3" x14ac:dyDescent="0.25"/>
  <cols>
    <col min="1" max="1" width="5.61328125" style="400" customWidth="1"/>
    <col min="2" max="2" width="3.15234375" style="400" customWidth="1"/>
    <col min="3" max="25" width="2.15234375" style="400"/>
    <col min="26" max="34" width="2" style="400" customWidth="1"/>
    <col min="35" max="45" width="1.84375" style="400" customWidth="1"/>
    <col min="46" max="46" width="2.15234375" style="400"/>
    <col min="47" max="47" width="9.4609375" style="400" bestFit="1" customWidth="1"/>
    <col min="48" max="58" width="2.15234375" style="400"/>
    <col min="59" max="59" width="7.61328125" style="400" hidden="1" customWidth="1"/>
    <col min="60" max="60" width="7.3828125" style="400" hidden="1" customWidth="1"/>
    <col min="61" max="62" width="8.4609375" style="400" hidden="1" customWidth="1"/>
    <col min="63" max="63" width="2" style="400" customWidth="1"/>
    <col min="64" max="16384" width="2.15234375" style="400"/>
  </cols>
  <sheetData>
    <row r="1" spans="1:64" s="390" customFormat="1" ht="15" customHeight="1" x14ac:dyDescent="0.25">
      <c r="A1" s="386" t="s">
        <v>643</v>
      </c>
      <c r="B1" s="386"/>
      <c r="C1" s="387"/>
      <c r="D1" s="387"/>
      <c r="E1" s="387"/>
      <c r="F1" s="387"/>
      <c r="G1" s="387"/>
      <c r="H1" s="387"/>
      <c r="I1" s="387"/>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9"/>
      <c r="AP1" s="389"/>
      <c r="AQ1" s="389"/>
      <c r="AR1" s="389"/>
      <c r="AS1" s="389"/>
    </row>
    <row r="2" spans="1:64" s="395" customFormat="1" ht="5.25" customHeight="1" x14ac:dyDescent="0.25">
      <c r="A2" s="391"/>
      <c r="B2" s="392"/>
      <c r="C2" s="392"/>
      <c r="D2" s="392"/>
      <c r="E2" s="392"/>
      <c r="F2" s="393"/>
      <c r="G2" s="389"/>
      <c r="H2" s="389"/>
      <c r="I2" s="389"/>
      <c r="J2" s="394"/>
      <c r="K2" s="394"/>
      <c r="L2" s="394"/>
      <c r="M2" s="394"/>
      <c r="N2" s="394"/>
      <c r="O2" s="394"/>
      <c r="P2" s="394"/>
      <c r="Q2" s="394"/>
      <c r="R2" s="394"/>
      <c r="S2" s="394"/>
      <c r="T2" s="394"/>
      <c r="U2" s="394"/>
      <c r="V2" s="394"/>
      <c r="W2" s="394"/>
      <c r="X2" s="394"/>
      <c r="Y2" s="394"/>
      <c r="Z2" s="394"/>
      <c r="AA2" s="394"/>
      <c r="AB2" s="394"/>
      <c r="AC2" s="394"/>
      <c r="AD2" s="394"/>
      <c r="AE2" s="394"/>
      <c r="AF2" s="394"/>
      <c r="AG2" s="394"/>
      <c r="AH2" s="394"/>
      <c r="AI2" s="394"/>
      <c r="AJ2" s="394"/>
      <c r="AK2" s="394"/>
      <c r="AL2" s="394"/>
      <c r="AM2" s="394"/>
      <c r="AN2" s="394"/>
      <c r="AO2" s="394"/>
      <c r="AP2" s="394"/>
      <c r="AQ2" s="389"/>
      <c r="AR2" s="389"/>
      <c r="AS2" s="389"/>
    </row>
    <row r="3" spans="1:64" s="395" customFormat="1" ht="15" customHeight="1" x14ac:dyDescent="0.25">
      <c r="A3" s="396" t="s">
        <v>864</v>
      </c>
      <c r="B3" s="389"/>
      <c r="C3" s="394"/>
      <c r="D3" s="387"/>
      <c r="E3" s="387"/>
      <c r="F3" s="387"/>
      <c r="G3" s="387"/>
      <c r="H3" s="389"/>
      <c r="I3" s="394"/>
      <c r="J3" s="394"/>
      <c r="K3" s="394"/>
      <c r="L3" s="394"/>
      <c r="M3" s="394"/>
      <c r="N3" s="394"/>
      <c r="O3" s="394"/>
      <c r="P3" s="394"/>
      <c r="Q3" s="394"/>
      <c r="R3" s="394"/>
      <c r="S3" s="394"/>
      <c r="T3" s="394"/>
      <c r="U3" s="394"/>
      <c r="V3" s="394"/>
      <c r="W3" s="394"/>
      <c r="X3" s="394"/>
      <c r="Y3" s="394"/>
      <c r="Z3" s="394"/>
      <c r="AA3" s="394"/>
      <c r="AB3" s="394"/>
      <c r="AC3" s="394"/>
      <c r="AD3" s="394"/>
      <c r="AE3" s="394"/>
      <c r="AF3" s="394"/>
      <c r="AG3" s="394"/>
      <c r="AH3" s="394"/>
      <c r="AI3" s="394"/>
      <c r="AJ3" s="394"/>
      <c r="AK3" s="394"/>
      <c r="AL3" s="397"/>
      <c r="AM3" s="1063" t="s">
        <v>644</v>
      </c>
      <c r="AN3" s="1063"/>
      <c r="AO3" s="1063"/>
      <c r="AP3" s="1063"/>
      <c r="AQ3" s="1063"/>
      <c r="AR3" s="1063"/>
      <c r="AS3" s="397"/>
    </row>
    <row r="4" spans="1:64" ht="8.15" customHeight="1" x14ac:dyDescent="0.25">
      <c r="A4" s="314"/>
      <c r="B4" s="398"/>
      <c r="C4" s="398"/>
      <c r="D4" s="314"/>
      <c r="E4" s="314"/>
      <c r="F4" s="314"/>
      <c r="G4" s="314"/>
      <c r="H4" s="314"/>
      <c r="I4" s="314"/>
      <c r="J4" s="314"/>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1064"/>
      <c r="AN4" s="1064"/>
      <c r="AO4" s="1064"/>
      <c r="AP4" s="1064"/>
      <c r="AQ4" s="1064"/>
      <c r="AR4" s="1064"/>
      <c r="AS4" s="314"/>
    </row>
    <row r="5" spans="1:64" ht="16.5" customHeight="1" x14ac:dyDescent="0.25">
      <c r="A5" s="1014" t="s">
        <v>645</v>
      </c>
      <c r="B5" s="1014"/>
      <c r="C5" s="1014"/>
      <c r="D5" s="1014"/>
      <c r="E5" s="1014"/>
      <c r="F5" s="1014"/>
      <c r="G5" s="1014"/>
      <c r="H5" s="1014"/>
      <c r="I5" s="1014"/>
      <c r="J5" s="1014"/>
      <c r="K5" s="1014"/>
      <c r="L5" s="1014"/>
      <c r="M5" s="1014"/>
      <c r="N5" s="1014"/>
      <c r="O5" s="1014"/>
      <c r="P5" s="1065" t="s">
        <v>646</v>
      </c>
      <c r="Q5" s="1066"/>
      <c r="R5" s="1066"/>
      <c r="S5" s="1066"/>
      <c r="T5" s="1066"/>
      <c r="U5" s="1066"/>
      <c r="V5" s="1066"/>
      <c r="W5" s="1066"/>
      <c r="X5" s="1066"/>
      <c r="Y5" s="1067"/>
      <c r="Z5" s="1068" t="s">
        <v>647</v>
      </c>
      <c r="AA5" s="1068"/>
      <c r="AB5" s="1068"/>
      <c r="AC5" s="1068"/>
      <c r="AD5" s="1068"/>
      <c r="AE5" s="1068"/>
      <c r="AF5" s="1068"/>
      <c r="AG5" s="1068"/>
      <c r="AH5" s="1068"/>
      <c r="AI5" s="1068" t="s">
        <v>648</v>
      </c>
      <c r="AJ5" s="1068"/>
      <c r="AK5" s="1068"/>
      <c r="AL5" s="1068"/>
      <c r="AM5" s="1068"/>
      <c r="AN5" s="1068"/>
      <c r="AO5" s="1068"/>
      <c r="AP5" s="1068"/>
      <c r="AQ5" s="1068"/>
      <c r="AR5" s="1068"/>
      <c r="AS5" s="1068"/>
    </row>
    <row r="6" spans="1:64" ht="16.5" customHeight="1" x14ac:dyDescent="0.25">
      <c r="A6" s="1014"/>
      <c r="B6" s="1014"/>
      <c r="C6" s="1014"/>
      <c r="D6" s="1014"/>
      <c r="E6" s="1014"/>
      <c r="F6" s="1014"/>
      <c r="G6" s="1014"/>
      <c r="H6" s="1014"/>
      <c r="I6" s="1014"/>
      <c r="J6" s="1014"/>
      <c r="K6" s="1014"/>
      <c r="L6" s="1014"/>
      <c r="M6" s="1014"/>
      <c r="N6" s="1014"/>
      <c r="O6" s="1014"/>
      <c r="P6" s="1069" t="s">
        <v>649</v>
      </c>
      <c r="Q6" s="1070"/>
      <c r="R6" s="1070"/>
      <c r="S6" s="1070"/>
      <c r="T6" s="1070"/>
      <c r="U6" s="1070"/>
      <c r="V6" s="1070"/>
      <c r="W6" s="1070"/>
      <c r="X6" s="1070"/>
      <c r="Y6" s="1071"/>
      <c r="Z6" s="1072" t="s">
        <v>650</v>
      </c>
      <c r="AA6" s="1073"/>
      <c r="AB6" s="1073"/>
      <c r="AC6" s="1073"/>
      <c r="AD6" s="1073"/>
      <c r="AE6" s="1073"/>
      <c r="AF6" s="1073"/>
      <c r="AG6" s="1073"/>
      <c r="AH6" s="1074"/>
      <c r="AI6" s="1072" t="s">
        <v>651</v>
      </c>
      <c r="AJ6" s="1073"/>
      <c r="AK6" s="1073"/>
      <c r="AL6" s="1073"/>
      <c r="AM6" s="1073"/>
      <c r="AN6" s="1073"/>
      <c r="AO6" s="1073"/>
      <c r="AP6" s="1073"/>
      <c r="AQ6" s="1073"/>
      <c r="AR6" s="1073"/>
      <c r="AS6" s="1074"/>
    </row>
    <row r="7" spans="1:64" ht="21" customHeight="1" x14ac:dyDescent="0.25">
      <c r="A7" s="1059" t="s">
        <v>652</v>
      </c>
      <c r="B7" s="1061" t="s">
        <v>653</v>
      </c>
      <c r="C7" s="1061"/>
      <c r="D7" s="1061"/>
      <c r="E7" s="1061"/>
      <c r="F7" s="1061"/>
      <c r="G7" s="1061"/>
      <c r="H7" s="1061"/>
      <c r="I7" s="1061"/>
      <c r="J7" s="1061"/>
      <c r="K7" s="1061"/>
      <c r="L7" s="1061"/>
      <c r="M7" s="1061"/>
      <c r="N7" s="1061"/>
      <c r="O7" s="1061"/>
      <c r="P7" s="1052">
        <f>'(1)  原材料副資材費'!H20</f>
        <v>0</v>
      </c>
      <c r="Q7" s="1053"/>
      <c r="R7" s="1053"/>
      <c r="S7" s="1053"/>
      <c r="T7" s="1053"/>
      <c r="U7" s="1053"/>
      <c r="V7" s="1053"/>
      <c r="W7" s="1053"/>
      <c r="X7" s="1053"/>
      <c r="Y7" s="1054"/>
      <c r="Z7" s="1052">
        <f>'(1)  原材料副資材費'!I20</f>
        <v>0</v>
      </c>
      <c r="AA7" s="1053"/>
      <c r="AB7" s="1053"/>
      <c r="AC7" s="1053"/>
      <c r="AD7" s="1053"/>
      <c r="AE7" s="1053"/>
      <c r="AF7" s="1053"/>
      <c r="AG7" s="1053"/>
      <c r="AH7" s="1054"/>
      <c r="AI7" s="1055">
        <f>ROUNDDOWN($Z7/2,-3)</f>
        <v>0</v>
      </c>
      <c r="AJ7" s="1056"/>
      <c r="AK7" s="1056"/>
      <c r="AL7" s="1056"/>
      <c r="AM7" s="1056"/>
      <c r="AN7" s="1056"/>
      <c r="AO7" s="1056"/>
      <c r="AP7" s="1056"/>
      <c r="AQ7" s="1056"/>
      <c r="AR7" s="1056"/>
      <c r="AS7" s="1057"/>
    </row>
    <row r="8" spans="1:64" ht="19.5" customHeight="1" x14ac:dyDescent="0.25">
      <c r="A8" s="1060"/>
      <c r="B8" s="1062" t="s">
        <v>654</v>
      </c>
      <c r="C8" s="1062"/>
      <c r="D8" s="1062"/>
      <c r="E8" s="1062"/>
      <c r="F8" s="1062"/>
      <c r="G8" s="1062"/>
      <c r="H8" s="1062"/>
      <c r="I8" s="1062"/>
      <c r="J8" s="1062"/>
      <c r="K8" s="1062"/>
      <c r="L8" s="1062"/>
      <c r="M8" s="1062"/>
      <c r="N8" s="1062"/>
      <c r="O8" s="1062"/>
      <c r="P8" s="1041">
        <f>'（2）-1　機械装置工具費'!I20</f>
        <v>0</v>
      </c>
      <c r="Q8" s="1042"/>
      <c r="R8" s="1042"/>
      <c r="S8" s="1042"/>
      <c r="T8" s="1042"/>
      <c r="U8" s="1042"/>
      <c r="V8" s="1042"/>
      <c r="W8" s="1042"/>
      <c r="X8" s="1042"/>
      <c r="Y8" s="1043"/>
      <c r="Z8" s="1041">
        <f>'（2）-1　機械装置工具費'!J20</f>
        <v>0</v>
      </c>
      <c r="AA8" s="1042"/>
      <c r="AB8" s="1042"/>
      <c r="AC8" s="1042"/>
      <c r="AD8" s="1042"/>
      <c r="AE8" s="1042"/>
      <c r="AF8" s="1042"/>
      <c r="AG8" s="1042"/>
      <c r="AH8" s="1043"/>
      <c r="AI8" s="1044">
        <f>ROUNDDOWN($Z8/2,-3)</f>
        <v>0</v>
      </c>
      <c r="AJ8" s="1045"/>
      <c r="AK8" s="1045"/>
      <c r="AL8" s="1045"/>
      <c r="AM8" s="1045"/>
      <c r="AN8" s="1045"/>
      <c r="AO8" s="1045"/>
      <c r="AP8" s="1045"/>
      <c r="AQ8" s="1045"/>
      <c r="AR8" s="1045"/>
      <c r="AS8" s="1046"/>
    </row>
    <row r="9" spans="1:64" ht="21" customHeight="1" x14ac:dyDescent="0.25">
      <c r="A9" s="1060"/>
      <c r="B9" s="1058" t="s">
        <v>655</v>
      </c>
      <c r="C9" s="1058"/>
      <c r="D9" s="1058"/>
      <c r="E9" s="1058"/>
      <c r="F9" s="1058"/>
      <c r="G9" s="1058"/>
      <c r="H9" s="1058"/>
      <c r="I9" s="1058"/>
      <c r="J9" s="1058"/>
      <c r="K9" s="1058"/>
      <c r="L9" s="1058"/>
      <c r="M9" s="1058"/>
      <c r="N9" s="1058"/>
      <c r="O9" s="1058"/>
      <c r="P9" s="1041">
        <f>'（3）-1　委託外注費'!F19</f>
        <v>0</v>
      </c>
      <c r="Q9" s="1042"/>
      <c r="R9" s="1042"/>
      <c r="S9" s="1042"/>
      <c r="T9" s="1042"/>
      <c r="U9" s="1042"/>
      <c r="V9" s="1042"/>
      <c r="W9" s="1042"/>
      <c r="X9" s="1042"/>
      <c r="Y9" s="1043"/>
      <c r="Z9" s="1041">
        <f>'（3）-1　委託外注費'!G19</f>
        <v>0</v>
      </c>
      <c r="AA9" s="1042"/>
      <c r="AB9" s="1042"/>
      <c r="AC9" s="1042"/>
      <c r="AD9" s="1042"/>
      <c r="AE9" s="1042"/>
      <c r="AF9" s="1042"/>
      <c r="AG9" s="1042"/>
      <c r="AH9" s="1043"/>
      <c r="AI9" s="1044">
        <f>ROUNDDOWN($Z9/2,-3)</f>
        <v>0</v>
      </c>
      <c r="AJ9" s="1045"/>
      <c r="AK9" s="1045"/>
      <c r="AL9" s="1045"/>
      <c r="AM9" s="1045"/>
      <c r="AN9" s="1045"/>
      <c r="AO9" s="1045"/>
      <c r="AP9" s="1045"/>
      <c r="AQ9" s="1045"/>
      <c r="AR9" s="1045"/>
      <c r="AS9" s="1046"/>
    </row>
    <row r="10" spans="1:64" ht="21" customHeight="1" x14ac:dyDescent="0.25">
      <c r="A10" s="1060"/>
      <c r="B10" s="1058" t="s">
        <v>656</v>
      </c>
      <c r="C10" s="1058"/>
      <c r="D10" s="1058"/>
      <c r="E10" s="1058"/>
      <c r="F10" s="1058"/>
      <c r="G10" s="1058"/>
      <c r="H10" s="1058"/>
      <c r="I10" s="1058"/>
      <c r="J10" s="1058"/>
      <c r="K10" s="1058"/>
      <c r="L10" s="1058"/>
      <c r="M10" s="1058"/>
      <c r="N10" s="1058"/>
      <c r="O10" s="1058"/>
      <c r="P10" s="1041">
        <f>'（4）-1　専門家指導費'!H14</f>
        <v>0</v>
      </c>
      <c r="Q10" s="1042"/>
      <c r="R10" s="1042"/>
      <c r="S10" s="1042"/>
      <c r="T10" s="1042"/>
      <c r="U10" s="1042"/>
      <c r="V10" s="1042"/>
      <c r="W10" s="1042"/>
      <c r="X10" s="1042"/>
      <c r="Y10" s="1043"/>
      <c r="Z10" s="1041">
        <f>'（4）-1　専門家指導費'!I14</f>
        <v>0</v>
      </c>
      <c r="AA10" s="1042"/>
      <c r="AB10" s="1042"/>
      <c r="AC10" s="1042"/>
      <c r="AD10" s="1042"/>
      <c r="AE10" s="1042"/>
      <c r="AF10" s="1042"/>
      <c r="AG10" s="1042"/>
      <c r="AH10" s="1043"/>
      <c r="AI10" s="1044">
        <f>MIN(ROUNDDOWN($Z10/2,-3),500000)</f>
        <v>0</v>
      </c>
      <c r="AJ10" s="1045"/>
      <c r="AK10" s="1045"/>
      <c r="AL10" s="1045"/>
      <c r="AM10" s="1045"/>
      <c r="AN10" s="1045"/>
      <c r="AO10" s="1045"/>
      <c r="AP10" s="1045"/>
      <c r="AQ10" s="1045"/>
      <c r="AR10" s="1045"/>
      <c r="AS10" s="1046"/>
    </row>
    <row r="11" spans="1:64" ht="21" customHeight="1" x14ac:dyDescent="0.25">
      <c r="A11" s="1060"/>
      <c r="B11" s="1047" t="s">
        <v>657</v>
      </c>
      <c r="C11" s="1047"/>
      <c r="D11" s="1047"/>
      <c r="E11" s="1047"/>
      <c r="F11" s="1047"/>
      <c r="G11" s="1047"/>
      <c r="H11" s="1047"/>
      <c r="I11" s="1047"/>
      <c r="J11" s="1047"/>
      <c r="K11" s="1047"/>
      <c r="L11" s="1047"/>
      <c r="M11" s="1047"/>
      <c r="N11" s="1047"/>
      <c r="O11" s="1047"/>
      <c r="P11" s="1041">
        <f>'（5）　賃借費'!F14</f>
        <v>0</v>
      </c>
      <c r="Q11" s="1042"/>
      <c r="R11" s="1042"/>
      <c r="S11" s="1042"/>
      <c r="T11" s="1042"/>
      <c r="U11" s="1042"/>
      <c r="V11" s="1042"/>
      <c r="W11" s="1042"/>
      <c r="X11" s="1042"/>
      <c r="Y11" s="1043"/>
      <c r="Z11" s="1041">
        <f>'（5）　賃借費'!G14</f>
        <v>0</v>
      </c>
      <c r="AA11" s="1042"/>
      <c r="AB11" s="1042"/>
      <c r="AC11" s="1042"/>
      <c r="AD11" s="1042"/>
      <c r="AE11" s="1042"/>
      <c r="AF11" s="1042"/>
      <c r="AG11" s="1042"/>
      <c r="AH11" s="1043"/>
      <c r="AI11" s="1044">
        <f>MIN(ROUNDDOWN($Z11/2,-3),1500000)</f>
        <v>0</v>
      </c>
      <c r="AJ11" s="1045"/>
      <c r="AK11" s="1045"/>
      <c r="AL11" s="1045"/>
      <c r="AM11" s="1045"/>
      <c r="AN11" s="1045"/>
      <c r="AO11" s="1045"/>
      <c r="AP11" s="1045"/>
      <c r="AQ11" s="1045"/>
      <c r="AR11" s="1045"/>
      <c r="AS11" s="1046"/>
    </row>
    <row r="12" spans="1:64" ht="21" customHeight="1" x14ac:dyDescent="0.25">
      <c r="A12" s="1060"/>
      <c r="B12" s="1047" t="s">
        <v>658</v>
      </c>
      <c r="C12" s="1047"/>
      <c r="D12" s="1047"/>
      <c r="E12" s="1047"/>
      <c r="F12" s="1047"/>
      <c r="G12" s="1047"/>
      <c r="H12" s="1047"/>
      <c r="I12" s="1047"/>
      <c r="J12" s="1047"/>
      <c r="K12" s="1047"/>
      <c r="L12" s="1047"/>
      <c r="M12" s="1047"/>
      <c r="N12" s="1047"/>
      <c r="O12" s="1047"/>
      <c r="P12" s="1041">
        <f>'（6）　産業財産権出願・導入費'!F14</f>
        <v>0</v>
      </c>
      <c r="Q12" s="1042"/>
      <c r="R12" s="1042"/>
      <c r="S12" s="1042"/>
      <c r="T12" s="1042"/>
      <c r="U12" s="1042"/>
      <c r="V12" s="1042"/>
      <c r="W12" s="1042"/>
      <c r="X12" s="1042"/>
      <c r="Y12" s="1043"/>
      <c r="Z12" s="1041">
        <f>'（6）　産業財産権出願・導入費'!G14</f>
        <v>0</v>
      </c>
      <c r="AA12" s="1042"/>
      <c r="AB12" s="1042"/>
      <c r="AC12" s="1042"/>
      <c r="AD12" s="1042"/>
      <c r="AE12" s="1042"/>
      <c r="AF12" s="1042"/>
      <c r="AG12" s="1042"/>
      <c r="AH12" s="1043"/>
      <c r="AI12" s="1044">
        <f>ROUNDDOWN($Z12/2,-3)</f>
        <v>0</v>
      </c>
      <c r="AJ12" s="1045"/>
      <c r="AK12" s="1045"/>
      <c r="AL12" s="1045"/>
      <c r="AM12" s="1045"/>
      <c r="AN12" s="1045"/>
      <c r="AO12" s="1045"/>
      <c r="AP12" s="1045"/>
      <c r="AQ12" s="1045"/>
      <c r="AR12" s="1045"/>
      <c r="AS12" s="1046"/>
    </row>
    <row r="13" spans="1:64" ht="21" customHeight="1" x14ac:dyDescent="0.25">
      <c r="A13" s="1060"/>
      <c r="B13" s="1029" t="s">
        <v>659</v>
      </c>
      <c r="C13" s="1029"/>
      <c r="D13" s="1029"/>
      <c r="E13" s="1029"/>
      <c r="F13" s="1029"/>
      <c r="G13" s="1029"/>
      <c r="H13" s="1029"/>
      <c r="I13" s="1029"/>
      <c r="J13" s="1029"/>
      <c r="K13" s="1029"/>
      <c r="L13" s="1029"/>
      <c r="M13" s="1029"/>
      <c r="N13" s="1029"/>
      <c r="O13" s="1029"/>
      <c r="P13" s="1030">
        <f>'（7）　直接人件費'!H14</f>
        <v>0</v>
      </c>
      <c r="Q13" s="1031"/>
      <c r="R13" s="1031"/>
      <c r="S13" s="1031"/>
      <c r="T13" s="1031"/>
      <c r="U13" s="1031"/>
      <c r="V13" s="1031"/>
      <c r="W13" s="1031"/>
      <c r="X13" s="1031"/>
      <c r="Y13" s="1032"/>
      <c r="Z13" s="1030">
        <f>'（7）　直接人件費'!I14</f>
        <v>0</v>
      </c>
      <c r="AA13" s="1031"/>
      <c r="AB13" s="1031"/>
      <c r="AC13" s="1031"/>
      <c r="AD13" s="1031"/>
      <c r="AE13" s="1031"/>
      <c r="AF13" s="1031"/>
      <c r="AG13" s="1031"/>
      <c r="AH13" s="1032"/>
      <c r="AI13" s="1033">
        <f>MIN(ROUNDDOWN($Z13/2,-3),5000000)</f>
        <v>0</v>
      </c>
      <c r="AJ13" s="1034"/>
      <c r="AK13" s="1034"/>
      <c r="AL13" s="1034"/>
      <c r="AM13" s="1034"/>
      <c r="AN13" s="1034"/>
      <c r="AO13" s="1034"/>
      <c r="AP13" s="1034"/>
      <c r="AQ13" s="1034"/>
      <c r="AR13" s="1034"/>
      <c r="AS13" s="1035"/>
      <c r="BG13" s="401"/>
      <c r="BH13" s="401"/>
    </row>
    <row r="14" spans="1:64" ht="21" customHeight="1" x14ac:dyDescent="0.25">
      <c r="A14" s="1050"/>
      <c r="B14" s="1036" t="s">
        <v>660</v>
      </c>
      <c r="C14" s="1036"/>
      <c r="D14" s="1036"/>
      <c r="E14" s="1036"/>
      <c r="F14" s="1036"/>
      <c r="G14" s="1036"/>
      <c r="H14" s="1036"/>
      <c r="I14" s="1036"/>
      <c r="J14" s="1036"/>
      <c r="K14" s="1036"/>
      <c r="L14" s="1036"/>
      <c r="M14" s="1036"/>
      <c r="N14" s="1036"/>
      <c r="O14" s="1037"/>
      <c r="P14" s="1038">
        <f>SUM(P7:Y13)</f>
        <v>0</v>
      </c>
      <c r="Q14" s="1039"/>
      <c r="R14" s="1039"/>
      <c r="S14" s="1039"/>
      <c r="T14" s="1039"/>
      <c r="U14" s="1039"/>
      <c r="V14" s="1039"/>
      <c r="W14" s="1039"/>
      <c r="X14" s="1039"/>
      <c r="Y14" s="1040"/>
      <c r="Z14" s="1038">
        <f>SUM(Z7:AH13)</f>
        <v>0</v>
      </c>
      <c r="AA14" s="1039"/>
      <c r="AB14" s="1039"/>
      <c r="AC14" s="1039"/>
      <c r="AD14" s="1039"/>
      <c r="AE14" s="1039"/>
      <c r="AF14" s="1039"/>
      <c r="AG14" s="1039"/>
      <c r="AH14" s="1040"/>
      <c r="AI14" s="1038">
        <f>SUM(AI7:AS13)</f>
        <v>0</v>
      </c>
      <c r="AJ14" s="1039"/>
      <c r="AK14" s="1039"/>
      <c r="AL14" s="1039"/>
      <c r="AM14" s="1039"/>
      <c r="AN14" s="1039"/>
      <c r="AO14" s="1039"/>
      <c r="AP14" s="1039"/>
      <c r="AQ14" s="1039"/>
      <c r="AR14" s="1039"/>
      <c r="AS14" s="1040"/>
      <c r="BG14" s="401"/>
      <c r="BH14" s="401"/>
    </row>
    <row r="15" spans="1:64" ht="21" customHeight="1" x14ac:dyDescent="0.25">
      <c r="A15" s="1048" t="s">
        <v>661</v>
      </c>
      <c r="B15" s="1051" t="s">
        <v>662</v>
      </c>
      <c r="C15" s="1051"/>
      <c r="D15" s="1051"/>
      <c r="E15" s="1051"/>
      <c r="F15" s="1051"/>
      <c r="G15" s="1051"/>
      <c r="H15" s="1051"/>
      <c r="I15" s="1051"/>
      <c r="J15" s="1051"/>
      <c r="K15" s="1051"/>
      <c r="L15" s="1051"/>
      <c r="M15" s="1051"/>
      <c r="N15" s="1051"/>
      <c r="O15" s="1051"/>
      <c r="P15" s="1052">
        <f>'（8）　広告費'!G14</f>
        <v>0</v>
      </c>
      <c r="Q15" s="1053"/>
      <c r="R15" s="1053"/>
      <c r="S15" s="1053"/>
      <c r="T15" s="1053"/>
      <c r="U15" s="1053"/>
      <c r="V15" s="1053"/>
      <c r="W15" s="1053"/>
      <c r="X15" s="1053"/>
      <c r="Y15" s="1054"/>
      <c r="Z15" s="1052">
        <f>'（8）　広告費'!H14</f>
        <v>0</v>
      </c>
      <c r="AA15" s="1053"/>
      <c r="AB15" s="1053"/>
      <c r="AC15" s="1053"/>
      <c r="AD15" s="1053"/>
      <c r="AE15" s="1053"/>
      <c r="AF15" s="1053"/>
      <c r="AG15" s="1053"/>
      <c r="AH15" s="1054"/>
      <c r="AI15" s="1055">
        <f>ROUNDDOWN($Z15/2,-3)</f>
        <v>0</v>
      </c>
      <c r="AJ15" s="1056"/>
      <c r="AK15" s="1056"/>
      <c r="AL15" s="1056"/>
      <c r="AM15" s="1056"/>
      <c r="AN15" s="1056"/>
      <c r="AO15" s="1056"/>
      <c r="AP15" s="1056"/>
      <c r="AQ15" s="1056"/>
      <c r="AR15" s="1056"/>
      <c r="AS15" s="1057"/>
      <c r="BG15" s="401"/>
      <c r="BH15" s="401"/>
      <c r="BI15" s="401"/>
      <c r="BJ15" s="401"/>
    </row>
    <row r="16" spans="1:64" ht="21" customHeight="1" x14ac:dyDescent="0.25">
      <c r="A16" s="1049"/>
      <c r="B16" s="1047" t="s">
        <v>663</v>
      </c>
      <c r="C16" s="1047"/>
      <c r="D16" s="1047"/>
      <c r="E16" s="1047"/>
      <c r="F16" s="1047"/>
      <c r="G16" s="1047"/>
      <c r="H16" s="1047"/>
      <c r="I16" s="1047"/>
      <c r="J16" s="1047"/>
      <c r="K16" s="1047"/>
      <c r="L16" s="1047"/>
      <c r="M16" s="1047"/>
      <c r="N16" s="1047"/>
      <c r="O16" s="1047"/>
      <c r="P16" s="1041">
        <f>'（9）　展示会等参加費'!H14</f>
        <v>0</v>
      </c>
      <c r="Q16" s="1042"/>
      <c r="R16" s="1042"/>
      <c r="S16" s="1042"/>
      <c r="T16" s="1042"/>
      <c r="U16" s="1042"/>
      <c r="V16" s="1042"/>
      <c r="W16" s="1042"/>
      <c r="X16" s="1042"/>
      <c r="Y16" s="1043"/>
      <c r="Z16" s="1041">
        <f>'（9）　展示会等参加費'!I14</f>
        <v>0</v>
      </c>
      <c r="AA16" s="1042"/>
      <c r="AB16" s="1042"/>
      <c r="AC16" s="1042"/>
      <c r="AD16" s="1042"/>
      <c r="AE16" s="1042"/>
      <c r="AF16" s="1042"/>
      <c r="AG16" s="1042"/>
      <c r="AH16" s="1043"/>
      <c r="AI16" s="1044">
        <f>ROUNDDOWN($Z16/2,-3)</f>
        <v>0</v>
      </c>
      <c r="AJ16" s="1045"/>
      <c r="AK16" s="1045"/>
      <c r="AL16" s="1045"/>
      <c r="AM16" s="1045"/>
      <c r="AN16" s="1045"/>
      <c r="AO16" s="1045"/>
      <c r="AP16" s="1045"/>
      <c r="AQ16" s="1045"/>
      <c r="AR16" s="1045"/>
      <c r="AS16" s="1046"/>
      <c r="AU16" s="1028" t="str">
        <f>IF((AI15+AI16+AI17)&lt;3000001,"","←試作品広報費の合計が300万円となるように、各経費区分の助成金交付申請額を調整してください。")</f>
        <v/>
      </c>
      <c r="AV16" s="1028"/>
      <c r="AW16" s="1028"/>
      <c r="AX16" s="1028"/>
      <c r="AY16" s="1028"/>
      <c r="AZ16" s="1028"/>
      <c r="BA16" s="1028"/>
      <c r="BB16" s="1028"/>
      <c r="BC16" s="1028"/>
      <c r="BD16" s="1028"/>
      <c r="BE16" s="1028"/>
      <c r="BF16" s="1028"/>
      <c r="BG16" s="1028"/>
      <c r="BH16" s="1028"/>
      <c r="BI16" s="1028"/>
      <c r="BJ16" s="1028"/>
      <c r="BK16" s="1028"/>
      <c r="BL16" s="1028"/>
    </row>
    <row r="17" spans="1:64" ht="21" customHeight="1" x14ac:dyDescent="0.25">
      <c r="A17" s="1049"/>
      <c r="B17" s="1029" t="s">
        <v>664</v>
      </c>
      <c r="C17" s="1029"/>
      <c r="D17" s="1029"/>
      <c r="E17" s="1029"/>
      <c r="F17" s="1029"/>
      <c r="G17" s="1029"/>
      <c r="H17" s="1029"/>
      <c r="I17" s="1029"/>
      <c r="J17" s="1029"/>
      <c r="K17" s="1029"/>
      <c r="L17" s="1029"/>
      <c r="M17" s="1029"/>
      <c r="N17" s="1029"/>
      <c r="O17" s="1029"/>
      <c r="P17" s="1030">
        <f>'（10）-1　イベント開催費'!G14</f>
        <v>0</v>
      </c>
      <c r="Q17" s="1031"/>
      <c r="R17" s="1031"/>
      <c r="S17" s="1031"/>
      <c r="T17" s="1031"/>
      <c r="U17" s="1031"/>
      <c r="V17" s="1031"/>
      <c r="W17" s="1031"/>
      <c r="X17" s="1031"/>
      <c r="Y17" s="1032"/>
      <c r="Z17" s="1030">
        <f>'（10）-1　イベント開催費'!H14</f>
        <v>0</v>
      </c>
      <c r="AA17" s="1031"/>
      <c r="AB17" s="1031"/>
      <c r="AC17" s="1031"/>
      <c r="AD17" s="1031"/>
      <c r="AE17" s="1031"/>
      <c r="AF17" s="1031"/>
      <c r="AG17" s="1031"/>
      <c r="AH17" s="1032"/>
      <c r="AI17" s="1033">
        <f>ROUNDDOWN($Z17/2,-3)</f>
        <v>0</v>
      </c>
      <c r="AJ17" s="1034"/>
      <c r="AK17" s="1034"/>
      <c r="AL17" s="1034"/>
      <c r="AM17" s="1034"/>
      <c r="AN17" s="1034"/>
      <c r="AO17" s="1034"/>
      <c r="AP17" s="1034"/>
      <c r="AQ17" s="1034"/>
      <c r="AR17" s="1034"/>
      <c r="AS17" s="1035"/>
      <c r="AU17" s="1028"/>
      <c r="AV17" s="1028"/>
      <c r="AW17" s="1028"/>
      <c r="AX17" s="1028"/>
      <c r="AY17" s="1028"/>
      <c r="AZ17" s="1028"/>
      <c r="BA17" s="1028"/>
      <c r="BB17" s="1028"/>
      <c r="BC17" s="1028"/>
      <c r="BD17" s="1028"/>
      <c r="BE17" s="1028"/>
      <c r="BF17" s="1028"/>
      <c r="BG17" s="1028"/>
      <c r="BH17" s="1028"/>
      <c r="BI17" s="1028"/>
      <c r="BJ17" s="1028"/>
      <c r="BK17" s="1028"/>
      <c r="BL17" s="1028"/>
    </row>
    <row r="18" spans="1:64" ht="21" customHeight="1" x14ac:dyDescent="0.25">
      <c r="A18" s="1050"/>
      <c r="B18" s="1036" t="s">
        <v>665</v>
      </c>
      <c r="C18" s="1036"/>
      <c r="D18" s="1036"/>
      <c r="E18" s="1036"/>
      <c r="F18" s="1036"/>
      <c r="G18" s="1036"/>
      <c r="H18" s="1036"/>
      <c r="I18" s="1036"/>
      <c r="J18" s="1036"/>
      <c r="K18" s="1036"/>
      <c r="L18" s="1036"/>
      <c r="M18" s="1036"/>
      <c r="N18" s="1036"/>
      <c r="O18" s="1037"/>
      <c r="P18" s="1038">
        <f>SUM(P15:Y17)</f>
        <v>0</v>
      </c>
      <c r="Q18" s="1039"/>
      <c r="R18" s="1039"/>
      <c r="S18" s="1039"/>
      <c r="T18" s="1039"/>
      <c r="U18" s="1039"/>
      <c r="V18" s="1039"/>
      <c r="W18" s="1039"/>
      <c r="X18" s="1039"/>
      <c r="Y18" s="1040"/>
      <c r="Z18" s="1038">
        <f>SUM(Z15:AH17)</f>
        <v>0</v>
      </c>
      <c r="AA18" s="1039"/>
      <c r="AB18" s="1039"/>
      <c r="AC18" s="1039"/>
      <c r="AD18" s="1039"/>
      <c r="AE18" s="1039"/>
      <c r="AF18" s="1039"/>
      <c r="AG18" s="1039"/>
      <c r="AH18" s="1040"/>
      <c r="AI18" s="1038">
        <f>SUM(AI15:AQ17)</f>
        <v>0</v>
      </c>
      <c r="AJ18" s="1039"/>
      <c r="AK18" s="1039"/>
      <c r="AL18" s="1039"/>
      <c r="AM18" s="1039"/>
      <c r="AN18" s="1039"/>
      <c r="AO18" s="1039"/>
      <c r="AP18" s="1039"/>
      <c r="AQ18" s="1039"/>
      <c r="AR18" s="1039"/>
      <c r="AS18" s="1040"/>
    </row>
    <row r="19" spans="1:64" ht="21" customHeight="1" x14ac:dyDescent="0.25">
      <c r="A19" s="402"/>
      <c r="B19" s="1015" t="s">
        <v>666</v>
      </c>
      <c r="C19" s="1015"/>
      <c r="D19" s="1015"/>
      <c r="E19" s="1015"/>
      <c r="F19" s="1015"/>
      <c r="G19" s="1015"/>
      <c r="H19" s="1015"/>
      <c r="I19" s="1015"/>
      <c r="J19" s="1015"/>
      <c r="K19" s="1015"/>
      <c r="L19" s="1015"/>
      <c r="M19" s="1015"/>
      <c r="N19" s="1015"/>
      <c r="O19" s="1015"/>
      <c r="P19" s="1016">
        <f>ROUNDDOWN('（11）　その他助成対象外経費'!D8*1.1,0)</f>
        <v>0</v>
      </c>
      <c r="Q19" s="1017"/>
      <c r="R19" s="1017"/>
      <c r="S19" s="1017"/>
      <c r="T19" s="1017"/>
      <c r="U19" s="1017"/>
      <c r="V19" s="1017"/>
      <c r="W19" s="1017"/>
      <c r="X19" s="1017"/>
      <c r="Y19" s="1018"/>
      <c r="Z19" s="1019"/>
      <c r="AA19" s="1020"/>
      <c r="AB19" s="1020"/>
      <c r="AC19" s="1020"/>
      <c r="AD19" s="1020"/>
      <c r="AE19" s="1020"/>
      <c r="AF19" s="1020"/>
      <c r="AG19" s="1020"/>
      <c r="AH19" s="1021"/>
      <c r="AI19" s="1022"/>
      <c r="AJ19" s="1023"/>
      <c r="AK19" s="1023"/>
      <c r="AL19" s="1023"/>
      <c r="AM19" s="1023"/>
      <c r="AN19" s="1023"/>
      <c r="AO19" s="1023"/>
      <c r="AP19" s="1023"/>
      <c r="AQ19" s="1023"/>
      <c r="AR19" s="1023"/>
      <c r="AS19" s="1024"/>
      <c r="AU19" s="403"/>
      <c r="BH19" s="404"/>
    </row>
    <row r="20" spans="1:64" ht="22.5" customHeight="1" x14ac:dyDescent="0.25">
      <c r="A20" s="405"/>
      <c r="B20" s="988" t="s">
        <v>667</v>
      </c>
      <c r="C20" s="989"/>
      <c r="D20" s="989"/>
      <c r="E20" s="989"/>
      <c r="F20" s="989"/>
      <c r="G20" s="989"/>
      <c r="H20" s="989"/>
      <c r="I20" s="989"/>
      <c r="J20" s="989"/>
      <c r="K20" s="989"/>
      <c r="L20" s="989"/>
      <c r="M20" s="989"/>
      <c r="N20" s="989"/>
      <c r="O20" s="989"/>
      <c r="P20" s="1025">
        <f>P14+P18+P19</f>
        <v>0</v>
      </c>
      <c r="Q20" s="1026"/>
      <c r="R20" s="1026"/>
      <c r="S20" s="1026"/>
      <c r="T20" s="1026"/>
      <c r="U20" s="1026"/>
      <c r="V20" s="1026"/>
      <c r="W20" s="1026"/>
      <c r="X20" s="1026"/>
      <c r="Y20" s="1027"/>
      <c r="Z20" s="1025">
        <f>Z14+Z18</f>
        <v>0</v>
      </c>
      <c r="AA20" s="1026"/>
      <c r="AB20" s="1026"/>
      <c r="AC20" s="1026"/>
      <c r="AD20" s="1026"/>
      <c r="AE20" s="1026"/>
      <c r="AF20" s="1026"/>
      <c r="AG20" s="1026"/>
      <c r="AH20" s="1027"/>
      <c r="AI20" s="1025">
        <f>AI14+AI18</f>
        <v>0</v>
      </c>
      <c r="AJ20" s="1026"/>
      <c r="AK20" s="1026"/>
      <c r="AL20" s="1026"/>
      <c r="AM20" s="1026"/>
      <c r="AN20" s="1026"/>
      <c r="AO20" s="1026"/>
      <c r="AP20" s="1026"/>
      <c r="AQ20" s="1026"/>
      <c r="AR20" s="1026"/>
      <c r="AS20" s="1027"/>
      <c r="AU20" s="987" t="str">
        <f>IF(AI20&lt;15000001,"","←1,500万円となるように、各経費区分の助成金交付申請額を調整してください。")</f>
        <v/>
      </c>
      <c r="AV20" s="987"/>
      <c r="AW20" s="987"/>
      <c r="AX20" s="987"/>
      <c r="AY20" s="987"/>
      <c r="AZ20" s="987"/>
      <c r="BA20" s="987"/>
      <c r="BB20" s="987"/>
      <c r="BC20" s="987"/>
      <c r="BD20" s="987"/>
      <c r="BE20" s="987"/>
      <c r="BF20" s="987"/>
      <c r="BG20" s="987"/>
      <c r="BH20" s="987"/>
      <c r="BI20" s="987"/>
      <c r="BJ20" s="987"/>
      <c r="BK20" s="987"/>
      <c r="BL20" s="987"/>
    </row>
    <row r="21" spans="1:64" ht="8.15" customHeight="1" x14ac:dyDescent="0.25">
      <c r="A21" s="314"/>
      <c r="B21" s="314"/>
      <c r="C21" s="314"/>
      <c r="D21" s="406"/>
      <c r="E21" s="314"/>
      <c r="F21" s="314"/>
      <c r="G21" s="314"/>
      <c r="H21" s="314"/>
      <c r="I21" s="314"/>
      <c r="J21" s="314"/>
      <c r="K21" s="399"/>
      <c r="L21" s="399"/>
      <c r="M21" s="399"/>
      <c r="N21" s="399"/>
      <c r="O21" s="399"/>
      <c r="P21" s="399"/>
      <c r="Q21" s="399"/>
      <c r="R21" s="399"/>
      <c r="S21" s="399"/>
      <c r="T21" s="399"/>
      <c r="U21" s="399"/>
      <c r="V21" s="399"/>
      <c r="W21" s="399"/>
      <c r="X21" s="407"/>
      <c r="Y21" s="407"/>
      <c r="Z21" s="399"/>
      <c r="AA21" s="399"/>
      <c r="AB21" s="399"/>
      <c r="AC21" s="399"/>
      <c r="AD21" s="399"/>
      <c r="AE21" s="399"/>
      <c r="AF21" s="399"/>
      <c r="AG21" s="399"/>
      <c r="AH21" s="399"/>
      <c r="AI21" s="399"/>
      <c r="AJ21" s="399"/>
      <c r="AK21" s="399"/>
      <c r="AL21" s="399"/>
      <c r="AM21" s="399"/>
      <c r="AN21" s="399"/>
      <c r="AO21" s="399"/>
      <c r="AP21" s="399"/>
      <c r="AQ21" s="399"/>
      <c r="AR21" s="314"/>
      <c r="AS21" s="314"/>
      <c r="AU21" s="987"/>
      <c r="AV21" s="987"/>
      <c r="AW21" s="987"/>
      <c r="AX21" s="987"/>
      <c r="AY21" s="987"/>
      <c r="AZ21" s="987"/>
      <c r="BA21" s="987"/>
      <c r="BB21" s="987"/>
      <c r="BC21" s="987"/>
      <c r="BD21" s="987"/>
      <c r="BE21" s="987"/>
      <c r="BF21" s="987"/>
      <c r="BG21" s="987"/>
      <c r="BH21" s="987"/>
      <c r="BI21" s="987"/>
      <c r="BJ21" s="987"/>
      <c r="BK21" s="987"/>
      <c r="BL21" s="987"/>
    </row>
    <row r="22" spans="1:64" ht="15" customHeight="1" x14ac:dyDescent="0.25">
      <c r="A22" s="396" t="s">
        <v>668</v>
      </c>
      <c r="B22" s="389"/>
      <c r="C22" s="389"/>
      <c r="D22" s="408"/>
      <c r="E22" s="389"/>
      <c r="F22" s="389"/>
      <c r="G22" s="389"/>
      <c r="H22" s="389"/>
      <c r="I22" s="389"/>
      <c r="J22" s="389"/>
      <c r="K22" s="394"/>
      <c r="L22" s="394"/>
      <c r="M22" s="394"/>
      <c r="N22" s="394"/>
      <c r="O22" s="394"/>
      <c r="P22" s="394"/>
      <c r="Q22" s="394"/>
      <c r="R22" s="394"/>
      <c r="S22" s="394"/>
      <c r="T22" s="394"/>
      <c r="U22" s="394"/>
      <c r="V22" s="394"/>
      <c r="W22" s="394"/>
      <c r="X22" s="409"/>
      <c r="Y22" s="409"/>
      <c r="Z22" s="394"/>
      <c r="AA22" s="394"/>
      <c r="AB22" s="394"/>
      <c r="AC22" s="394"/>
      <c r="AD22" s="394"/>
      <c r="AE22" s="394"/>
      <c r="AF22" s="394"/>
      <c r="AG22" s="394"/>
      <c r="AH22" s="394"/>
      <c r="AI22" s="394"/>
      <c r="AJ22" s="394"/>
      <c r="AK22" s="394"/>
      <c r="AL22" s="1012" t="s">
        <v>669</v>
      </c>
      <c r="AM22" s="1012"/>
      <c r="AN22" s="1012"/>
      <c r="AO22" s="1012"/>
      <c r="AP22" s="1012"/>
      <c r="AQ22" s="1012"/>
      <c r="AR22" s="1012"/>
      <c r="AS22" s="1012"/>
      <c r="AT22" s="395"/>
      <c r="AU22" s="987"/>
      <c r="AV22" s="987"/>
      <c r="AW22" s="987"/>
      <c r="AX22" s="987"/>
      <c r="AY22" s="987"/>
      <c r="AZ22" s="987"/>
      <c r="BA22" s="987"/>
      <c r="BB22" s="987"/>
      <c r="BC22" s="987"/>
      <c r="BD22" s="987"/>
      <c r="BE22" s="987"/>
      <c r="BF22" s="987"/>
      <c r="BG22" s="987"/>
      <c r="BH22" s="987"/>
      <c r="BI22" s="987"/>
      <c r="BJ22" s="987"/>
      <c r="BK22" s="987"/>
      <c r="BL22" s="987"/>
    </row>
    <row r="23" spans="1:64" s="411" customFormat="1" ht="8.15" customHeight="1" x14ac:dyDescent="0.25">
      <c r="A23" s="387"/>
      <c r="B23" s="387"/>
      <c r="C23" s="388"/>
      <c r="D23" s="387"/>
      <c r="E23" s="387"/>
      <c r="F23" s="387"/>
      <c r="G23" s="387"/>
      <c r="H23" s="387"/>
      <c r="I23" s="410"/>
      <c r="J23" s="388"/>
      <c r="K23" s="388"/>
      <c r="L23" s="388"/>
      <c r="M23" s="386"/>
      <c r="N23" s="388"/>
      <c r="O23" s="388"/>
      <c r="P23" s="388"/>
      <c r="Q23" s="388"/>
      <c r="R23" s="388"/>
      <c r="S23" s="388"/>
      <c r="T23" s="388"/>
      <c r="U23" s="388"/>
      <c r="V23" s="388"/>
      <c r="W23" s="388"/>
      <c r="X23" s="388"/>
      <c r="Y23" s="388"/>
      <c r="Z23" s="388"/>
      <c r="AA23" s="388"/>
      <c r="AB23" s="388"/>
      <c r="AC23" s="388"/>
      <c r="AD23" s="388"/>
      <c r="AE23" s="388"/>
      <c r="AF23" s="388"/>
      <c r="AG23" s="388"/>
      <c r="AH23" s="388"/>
      <c r="AI23" s="388"/>
      <c r="AJ23" s="388"/>
      <c r="AK23" s="388"/>
      <c r="AL23" s="1013"/>
      <c r="AM23" s="1013"/>
      <c r="AN23" s="1013"/>
      <c r="AO23" s="1013"/>
      <c r="AP23" s="1013"/>
      <c r="AQ23" s="1013"/>
      <c r="AR23" s="1013"/>
      <c r="AS23" s="1013"/>
      <c r="AT23" s="390"/>
      <c r="AU23" s="390"/>
      <c r="BH23" s="400" t="str">
        <f>IF(SUM(BH15:BH16)&gt;5000000,BJ16,IF(SUM(BH15:BH16)&gt;=1,#REF!,""))</f>
        <v/>
      </c>
    </row>
    <row r="24" spans="1:64" ht="19" customHeight="1" x14ac:dyDescent="0.25">
      <c r="A24" s="989" t="s">
        <v>670</v>
      </c>
      <c r="B24" s="989"/>
      <c r="C24" s="989"/>
      <c r="D24" s="989"/>
      <c r="E24" s="989"/>
      <c r="F24" s="989"/>
      <c r="G24" s="989"/>
      <c r="H24" s="989"/>
      <c r="I24" s="989"/>
      <c r="J24" s="989"/>
      <c r="K24" s="989"/>
      <c r="L24" s="989"/>
      <c r="M24" s="989" t="s">
        <v>671</v>
      </c>
      <c r="N24" s="989"/>
      <c r="O24" s="989"/>
      <c r="P24" s="989"/>
      <c r="Q24" s="989"/>
      <c r="R24" s="989"/>
      <c r="S24" s="989"/>
      <c r="T24" s="989"/>
      <c r="U24" s="989"/>
      <c r="V24" s="989"/>
      <c r="W24" s="989"/>
      <c r="X24" s="1014" t="s">
        <v>672</v>
      </c>
      <c r="Y24" s="1014"/>
      <c r="Z24" s="1014"/>
      <c r="AA24" s="1014"/>
      <c r="AB24" s="1014"/>
      <c r="AC24" s="1014"/>
      <c r="AD24" s="1014"/>
      <c r="AE24" s="1014"/>
      <c r="AF24" s="1014"/>
      <c r="AG24" s="1014"/>
      <c r="AH24" s="1014"/>
      <c r="AI24" s="1014"/>
      <c r="AJ24" s="989" t="s">
        <v>673</v>
      </c>
      <c r="AK24" s="989"/>
      <c r="AL24" s="989"/>
      <c r="AM24" s="989"/>
      <c r="AN24" s="989"/>
      <c r="AO24" s="989"/>
      <c r="AP24" s="989"/>
      <c r="AQ24" s="989"/>
      <c r="AR24" s="989"/>
      <c r="AS24" s="989"/>
      <c r="AT24" s="395"/>
      <c r="AU24" s="395"/>
    </row>
    <row r="25" spans="1:64" ht="21" customHeight="1" x14ac:dyDescent="0.25">
      <c r="A25" s="1006" t="s">
        <v>674</v>
      </c>
      <c r="B25" s="1008" t="s">
        <v>675</v>
      </c>
      <c r="C25" s="1008"/>
      <c r="D25" s="1008"/>
      <c r="E25" s="1008"/>
      <c r="F25" s="1008"/>
      <c r="G25" s="1008"/>
      <c r="H25" s="1008"/>
      <c r="I25" s="1008"/>
      <c r="J25" s="1008"/>
      <c r="K25" s="1008"/>
      <c r="L25" s="1008"/>
      <c r="M25" s="1009"/>
      <c r="N25" s="1009"/>
      <c r="O25" s="1009"/>
      <c r="P25" s="1009"/>
      <c r="Q25" s="1009"/>
      <c r="R25" s="1009"/>
      <c r="S25" s="1009"/>
      <c r="T25" s="1009"/>
      <c r="U25" s="1009"/>
      <c r="V25" s="1009"/>
      <c r="W25" s="1009"/>
      <c r="X25" s="1010"/>
      <c r="Y25" s="1010"/>
      <c r="Z25" s="1010"/>
      <c r="AA25" s="1010"/>
      <c r="AB25" s="1010"/>
      <c r="AC25" s="1010"/>
      <c r="AD25" s="1010"/>
      <c r="AE25" s="1010"/>
      <c r="AF25" s="1010"/>
      <c r="AG25" s="1010"/>
      <c r="AH25" s="1010"/>
      <c r="AI25" s="1010"/>
      <c r="AJ25" s="1011"/>
      <c r="AK25" s="1011"/>
      <c r="AL25" s="1011"/>
      <c r="AM25" s="1011"/>
      <c r="AN25" s="1011"/>
      <c r="AO25" s="1011"/>
      <c r="AP25" s="1011"/>
      <c r="AQ25" s="1011"/>
      <c r="AR25" s="1011"/>
      <c r="AS25" s="1011"/>
    </row>
    <row r="26" spans="1:64" ht="21" customHeight="1" x14ac:dyDescent="0.25">
      <c r="A26" s="1006"/>
      <c r="B26" s="978" t="s">
        <v>676</v>
      </c>
      <c r="C26" s="978"/>
      <c r="D26" s="978"/>
      <c r="E26" s="978"/>
      <c r="F26" s="978"/>
      <c r="G26" s="978"/>
      <c r="H26" s="978"/>
      <c r="I26" s="978"/>
      <c r="J26" s="978"/>
      <c r="K26" s="978"/>
      <c r="L26" s="978"/>
      <c r="M26" s="998"/>
      <c r="N26" s="998"/>
      <c r="O26" s="998"/>
      <c r="P26" s="998"/>
      <c r="Q26" s="998"/>
      <c r="R26" s="998"/>
      <c r="S26" s="998"/>
      <c r="T26" s="998"/>
      <c r="U26" s="998"/>
      <c r="V26" s="998"/>
      <c r="W26" s="998"/>
      <c r="X26" s="999"/>
      <c r="Y26" s="999"/>
      <c r="Z26" s="999"/>
      <c r="AA26" s="999"/>
      <c r="AB26" s="999"/>
      <c r="AC26" s="999"/>
      <c r="AD26" s="999"/>
      <c r="AE26" s="999"/>
      <c r="AF26" s="999"/>
      <c r="AG26" s="999"/>
      <c r="AH26" s="999"/>
      <c r="AI26" s="999"/>
      <c r="AJ26" s="1000"/>
      <c r="AK26" s="1000"/>
      <c r="AL26" s="1000"/>
      <c r="AM26" s="1000"/>
      <c r="AN26" s="1000"/>
      <c r="AO26" s="1000"/>
      <c r="AP26" s="1000"/>
      <c r="AQ26" s="1000"/>
      <c r="AR26" s="1000"/>
      <c r="AS26" s="1000"/>
    </row>
    <row r="27" spans="1:64" ht="21" customHeight="1" x14ac:dyDescent="0.25">
      <c r="A27" s="1006"/>
      <c r="B27" s="978" t="s">
        <v>677</v>
      </c>
      <c r="C27" s="978"/>
      <c r="D27" s="978"/>
      <c r="E27" s="978"/>
      <c r="F27" s="978"/>
      <c r="G27" s="978"/>
      <c r="H27" s="978"/>
      <c r="I27" s="978"/>
      <c r="J27" s="978"/>
      <c r="K27" s="978"/>
      <c r="L27" s="978"/>
      <c r="M27" s="998"/>
      <c r="N27" s="998"/>
      <c r="O27" s="998"/>
      <c r="P27" s="998"/>
      <c r="Q27" s="998"/>
      <c r="R27" s="998"/>
      <c r="S27" s="998"/>
      <c r="T27" s="998"/>
      <c r="U27" s="998"/>
      <c r="V27" s="998"/>
      <c r="W27" s="998"/>
      <c r="X27" s="999"/>
      <c r="Y27" s="999"/>
      <c r="Z27" s="999"/>
      <c r="AA27" s="999"/>
      <c r="AB27" s="999"/>
      <c r="AC27" s="999"/>
      <c r="AD27" s="999"/>
      <c r="AE27" s="999"/>
      <c r="AF27" s="999"/>
      <c r="AG27" s="999"/>
      <c r="AH27" s="999"/>
      <c r="AI27" s="999"/>
      <c r="AJ27" s="1000"/>
      <c r="AK27" s="1000"/>
      <c r="AL27" s="1000"/>
      <c r="AM27" s="1000"/>
      <c r="AN27" s="1000"/>
      <c r="AO27" s="1000"/>
      <c r="AP27" s="1000"/>
      <c r="AQ27" s="1000"/>
      <c r="AR27" s="1000"/>
      <c r="AS27" s="1000"/>
    </row>
    <row r="28" spans="1:64" ht="21" customHeight="1" x14ac:dyDescent="0.25">
      <c r="A28" s="1006"/>
      <c r="B28" s="1001" t="s">
        <v>678</v>
      </c>
      <c r="C28" s="1001"/>
      <c r="D28" s="1001"/>
      <c r="E28" s="1001"/>
      <c r="F28" s="1002"/>
      <c r="G28" s="1002"/>
      <c r="H28" s="1002"/>
      <c r="I28" s="1002"/>
      <c r="J28" s="1002"/>
      <c r="K28" s="1002"/>
      <c r="L28" s="1002"/>
      <c r="M28" s="1003"/>
      <c r="N28" s="1003"/>
      <c r="O28" s="1003"/>
      <c r="P28" s="1003"/>
      <c r="Q28" s="1003"/>
      <c r="R28" s="1003"/>
      <c r="S28" s="1003"/>
      <c r="T28" s="1003"/>
      <c r="U28" s="1003"/>
      <c r="V28" s="1003"/>
      <c r="W28" s="1003"/>
      <c r="X28" s="1004"/>
      <c r="Y28" s="1004"/>
      <c r="Z28" s="1004"/>
      <c r="AA28" s="1004"/>
      <c r="AB28" s="1004"/>
      <c r="AC28" s="1004"/>
      <c r="AD28" s="1004"/>
      <c r="AE28" s="1004"/>
      <c r="AF28" s="1004"/>
      <c r="AG28" s="1004"/>
      <c r="AH28" s="1004"/>
      <c r="AI28" s="1004"/>
      <c r="AJ28" s="1005"/>
      <c r="AK28" s="1005"/>
      <c r="AL28" s="1005"/>
      <c r="AM28" s="1005"/>
      <c r="AN28" s="1005"/>
      <c r="AO28" s="1005"/>
      <c r="AP28" s="1005"/>
      <c r="AQ28" s="1005"/>
      <c r="AR28" s="1005"/>
      <c r="AS28" s="1005"/>
    </row>
    <row r="29" spans="1:64" ht="21" customHeight="1" x14ac:dyDescent="0.25">
      <c r="A29" s="1007"/>
      <c r="B29" s="988" t="s">
        <v>679</v>
      </c>
      <c r="C29" s="989"/>
      <c r="D29" s="989"/>
      <c r="E29" s="989"/>
      <c r="F29" s="989"/>
      <c r="G29" s="989"/>
      <c r="H29" s="989"/>
      <c r="I29" s="989"/>
      <c r="J29" s="989"/>
      <c r="K29" s="989"/>
      <c r="L29" s="989"/>
      <c r="M29" s="990">
        <f>SUM(M25:W28)</f>
        <v>0</v>
      </c>
      <c r="N29" s="991"/>
      <c r="O29" s="991"/>
      <c r="P29" s="991"/>
      <c r="Q29" s="991"/>
      <c r="R29" s="991"/>
      <c r="S29" s="991"/>
      <c r="T29" s="991"/>
      <c r="U29" s="991"/>
      <c r="V29" s="991"/>
      <c r="W29" s="992"/>
      <c r="X29" s="993"/>
      <c r="Y29" s="993"/>
      <c r="Z29" s="993"/>
      <c r="AA29" s="993"/>
      <c r="AB29" s="993"/>
      <c r="AC29" s="993"/>
      <c r="AD29" s="993"/>
      <c r="AE29" s="993"/>
      <c r="AF29" s="993"/>
      <c r="AG29" s="993"/>
      <c r="AH29" s="993"/>
      <c r="AI29" s="993"/>
      <c r="AJ29" s="994"/>
      <c r="AK29" s="995"/>
      <c r="AL29" s="995"/>
      <c r="AM29" s="995"/>
      <c r="AN29" s="995"/>
      <c r="AO29" s="995"/>
      <c r="AP29" s="995"/>
      <c r="AQ29" s="995"/>
      <c r="AR29" s="995"/>
      <c r="AS29" s="996"/>
    </row>
    <row r="30" spans="1:64" ht="7.5" customHeight="1" x14ac:dyDescent="0.25">
      <c r="A30" s="980"/>
      <c r="B30" s="980"/>
      <c r="C30" s="412"/>
      <c r="D30" s="412"/>
      <c r="E30" s="412"/>
      <c r="F30" s="412"/>
      <c r="G30" s="412"/>
      <c r="H30" s="412"/>
      <c r="I30" s="412"/>
      <c r="J30" s="412"/>
      <c r="K30" s="412"/>
      <c r="L30" s="412"/>
      <c r="M30" s="997" t="str">
        <f>IF(P20=M29,"","↑経費の合計と一致させてください。")</f>
        <v/>
      </c>
      <c r="N30" s="997"/>
      <c r="O30" s="997"/>
      <c r="P30" s="997"/>
      <c r="Q30" s="997"/>
      <c r="R30" s="997"/>
      <c r="S30" s="997"/>
      <c r="T30" s="997"/>
      <c r="U30" s="997"/>
      <c r="V30" s="997"/>
      <c r="W30" s="997"/>
      <c r="X30" s="412"/>
      <c r="Y30" s="412"/>
      <c r="Z30" s="412"/>
      <c r="AA30" s="412"/>
      <c r="AB30" s="412"/>
      <c r="AC30" s="412"/>
      <c r="AD30" s="412"/>
      <c r="AE30" s="412"/>
      <c r="AF30" s="412"/>
      <c r="AG30" s="412"/>
      <c r="AH30" s="412"/>
      <c r="AI30" s="412"/>
      <c r="AJ30" s="412"/>
      <c r="AK30" s="412"/>
      <c r="AL30" s="412"/>
      <c r="AM30" s="412"/>
      <c r="AN30" s="412"/>
      <c r="AO30" s="412"/>
      <c r="AP30" s="412"/>
      <c r="AQ30" s="412"/>
      <c r="AR30" s="412"/>
      <c r="AS30" s="412"/>
    </row>
    <row r="31" spans="1:64" ht="15" customHeight="1" x14ac:dyDescent="0.25">
      <c r="A31" s="391"/>
      <c r="B31" s="413"/>
      <c r="C31" s="414"/>
      <c r="D31" s="982" t="s">
        <v>680</v>
      </c>
      <c r="E31" s="982"/>
      <c r="F31" s="982"/>
      <c r="G31" s="982"/>
      <c r="H31" s="982"/>
      <c r="I31" s="982"/>
      <c r="J31" s="982"/>
      <c r="K31" s="982"/>
      <c r="L31" s="982"/>
      <c r="M31" s="982"/>
      <c r="N31" s="982"/>
      <c r="O31" s="982"/>
      <c r="P31" s="982"/>
      <c r="Q31" s="982"/>
      <c r="R31" s="982"/>
      <c r="S31" s="982"/>
      <c r="T31" s="982"/>
      <c r="U31" s="982"/>
      <c r="V31" s="982"/>
      <c r="W31" s="982"/>
      <c r="X31" s="982"/>
      <c r="Y31" s="982"/>
      <c r="Z31" s="982"/>
      <c r="AA31" s="982"/>
      <c r="AB31" s="982"/>
      <c r="AC31" s="982"/>
      <c r="AD31" s="982"/>
      <c r="AE31" s="982"/>
      <c r="AF31" s="982"/>
      <c r="AG31" s="982"/>
      <c r="AH31" s="982"/>
      <c r="AI31" s="982"/>
      <c r="AJ31" s="982"/>
      <c r="AK31" s="982"/>
      <c r="AL31" s="982"/>
      <c r="AM31" s="982"/>
      <c r="AN31" s="982"/>
      <c r="AO31" s="982"/>
      <c r="AP31" s="982"/>
      <c r="AQ31" s="982"/>
      <c r="AR31" s="982"/>
      <c r="AS31" s="982"/>
    </row>
    <row r="32" spans="1:64" ht="9.75" customHeight="1" x14ac:dyDescent="0.25">
      <c r="A32" s="983"/>
      <c r="B32" s="983"/>
      <c r="C32" s="415"/>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6"/>
      <c r="AL32" s="416"/>
      <c r="AM32" s="416"/>
      <c r="AN32" s="416"/>
      <c r="AO32" s="416"/>
      <c r="AP32" s="416"/>
      <c r="AQ32" s="416"/>
      <c r="AR32" s="416"/>
      <c r="AS32" s="416"/>
    </row>
    <row r="33" spans="1:45" ht="15" customHeight="1" x14ac:dyDescent="0.25">
      <c r="A33" s="413"/>
      <c r="B33" s="391"/>
      <c r="D33" s="984" t="s">
        <v>681</v>
      </c>
      <c r="E33" s="984"/>
      <c r="F33" s="984"/>
      <c r="G33" s="984"/>
      <c r="H33" s="984"/>
      <c r="I33" s="984"/>
      <c r="J33" s="984"/>
      <c r="K33" s="984"/>
      <c r="L33" s="984"/>
      <c r="M33" s="984"/>
      <c r="N33" s="984"/>
      <c r="O33" s="984"/>
      <c r="P33" s="984"/>
      <c r="Q33" s="984"/>
      <c r="R33" s="984"/>
      <c r="S33" s="984"/>
      <c r="T33" s="984"/>
      <c r="U33" s="984"/>
      <c r="V33" s="984"/>
      <c r="W33" s="984"/>
      <c r="X33" s="984"/>
      <c r="Y33" s="984"/>
      <c r="Z33" s="984"/>
      <c r="AA33" s="984"/>
      <c r="AB33" s="984"/>
      <c r="AC33" s="984"/>
      <c r="AD33" s="984"/>
      <c r="AE33" s="984"/>
      <c r="AF33" s="984"/>
      <c r="AG33" s="984"/>
      <c r="AH33" s="984"/>
      <c r="AI33" s="984"/>
      <c r="AJ33" s="984"/>
      <c r="AK33" s="984"/>
      <c r="AL33" s="984"/>
      <c r="AM33" s="984"/>
      <c r="AN33" s="984"/>
      <c r="AO33" s="984"/>
      <c r="AP33" s="984"/>
      <c r="AQ33" s="984"/>
      <c r="AR33" s="984"/>
      <c r="AS33" s="984"/>
    </row>
    <row r="34" spans="1:45" ht="11.25" customHeight="1" x14ac:dyDescent="0.25">
      <c r="A34" s="413"/>
      <c r="B34" s="391"/>
      <c r="D34" s="417"/>
      <c r="E34" s="417"/>
      <c r="F34" s="417"/>
      <c r="G34" s="417"/>
      <c r="H34" s="417"/>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7"/>
      <c r="AI34" s="417"/>
      <c r="AJ34" s="417"/>
      <c r="AK34" s="417"/>
      <c r="AL34" s="417"/>
      <c r="AM34" s="417"/>
      <c r="AN34" s="417"/>
      <c r="AO34" s="417"/>
      <c r="AP34" s="417"/>
      <c r="AQ34" s="417"/>
      <c r="AR34" s="417"/>
      <c r="AS34" s="417"/>
    </row>
    <row r="35" spans="1:45" ht="15" customHeight="1" x14ac:dyDescent="0.25">
      <c r="A35" s="413"/>
      <c r="B35" s="391"/>
      <c r="D35" s="985" t="s">
        <v>682</v>
      </c>
      <c r="E35" s="985"/>
      <c r="F35" s="985"/>
      <c r="G35" s="985"/>
      <c r="H35" s="985"/>
      <c r="I35" s="985"/>
      <c r="J35" s="985"/>
      <c r="K35" s="985"/>
      <c r="L35" s="985"/>
      <c r="M35" s="985"/>
      <c r="N35" s="985"/>
      <c r="O35" s="985"/>
      <c r="P35" s="985"/>
      <c r="Q35" s="985"/>
      <c r="R35" s="985"/>
      <c r="S35" s="985"/>
      <c r="T35" s="985"/>
      <c r="U35" s="985"/>
      <c r="V35" s="985"/>
      <c r="W35" s="985"/>
      <c r="X35" s="985"/>
      <c r="Y35" s="985"/>
      <c r="Z35" s="985"/>
      <c r="AA35" s="985"/>
      <c r="AB35" s="985"/>
      <c r="AC35" s="985"/>
      <c r="AD35" s="985"/>
      <c r="AE35" s="985"/>
      <c r="AF35" s="985"/>
      <c r="AG35" s="985"/>
      <c r="AH35" s="985"/>
      <c r="AI35" s="985"/>
      <c r="AJ35" s="985"/>
      <c r="AK35" s="985"/>
      <c r="AL35" s="985"/>
      <c r="AM35" s="985"/>
      <c r="AN35" s="985"/>
      <c r="AO35" s="985"/>
      <c r="AP35" s="985"/>
      <c r="AQ35" s="985"/>
      <c r="AR35" s="985"/>
      <c r="AS35" s="985"/>
    </row>
    <row r="36" spans="1:45" ht="7.5" customHeight="1" x14ac:dyDescent="0.25">
      <c r="A36" s="391"/>
      <c r="B36" s="413"/>
      <c r="C36" s="414"/>
      <c r="D36" s="418"/>
      <c r="E36" s="418"/>
      <c r="F36" s="418"/>
      <c r="G36" s="418"/>
      <c r="H36" s="418"/>
      <c r="I36" s="418"/>
      <c r="J36" s="418"/>
      <c r="K36" s="418"/>
      <c r="L36" s="418"/>
      <c r="M36" s="418"/>
      <c r="N36" s="418"/>
      <c r="O36" s="418"/>
      <c r="P36" s="418"/>
      <c r="Q36" s="418"/>
      <c r="R36" s="418"/>
      <c r="S36" s="418"/>
      <c r="T36" s="418"/>
      <c r="U36" s="418"/>
      <c r="V36" s="418"/>
      <c r="W36" s="418"/>
      <c r="X36" s="418"/>
      <c r="Y36" s="418"/>
      <c r="Z36" s="418"/>
      <c r="AA36" s="418"/>
      <c r="AB36" s="418"/>
      <c r="AC36" s="418"/>
      <c r="AD36" s="418"/>
      <c r="AE36" s="418"/>
      <c r="AF36" s="418"/>
      <c r="AG36" s="418"/>
      <c r="AH36" s="418"/>
      <c r="AI36" s="418"/>
      <c r="AJ36" s="418"/>
      <c r="AK36" s="418"/>
      <c r="AL36" s="418"/>
      <c r="AM36" s="418"/>
      <c r="AN36" s="418"/>
      <c r="AO36" s="418"/>
      <c r="AP36" s="418"/>
      <c r="AQ36" s="418"/>
      <c r="AR36" s="418"/>
      <c r="AS36" s="418"/>
    </row>
    <row r="37" spans="1:45" ht="30" customHeight="1" x14ac:dyDescent="0.25">
      <c r="A37" s="986"/>
      <c r="B37" s="986"/>
      <c r="D37" s="981" t="s">
        <v>683</v>
      </c>
      <c r="E37" s="981"/>
      <c r="F37" s="981"/>
      <c r="G37" s="981"/>
      <c r="H37" s="981"/>
      <c r="I37" s="981"/>
      <c r="J37" s="981"/>
      <c r="K37" s="981"/>
      <c r="L37" s="981"/>
      <c r="M37" s="981"/>
      <c r="N37" s="981"/>
      <c r="O37" s="981"/>
      <c r="P37" s="981"/>
      <c r="Q37" s="981"/>
      <c r="R37" s="981"/>
      <c r="S37" s="981"/>
      <c r="T37" s="981"/>
      <c r="U37" s="981"/>
      <c r="V37" s="981"/>
      <c r="W37" s="981"/>
      <c r="X37" s="981"/>
      <c r="Y37" s="981"/>
      <c r="Z37" s="981"/>
      <c r="AA37" s="981"/>
      <c r="AB37" s="981"/>
      <c r="AC37" s="981"/>
      <c r="AD37" s="981"/>
      <c r="AE37" s="981"/>
      <c r="AF37" s="981"/>
      <c r="AG37" s="981"/>
      <c r="AH37" s="981"/>
      <c r="AI37" s="981"/>
      <c r="AJ37" s="981"/>
      <c r="AK37" s="981"/>
      <c r="AL37" s="981"/>
      <c r="AM37" s="981"/>
      <c r="AN37" s="981"/>
      <c r="AO37" s="981"/>
      <c r="AP37" s="981"/>
      <c r="AQ37" s="981"/>
      <c r="AR37" s="981"/>
      <c r="AS37" s="981"/>
    </row>
    <row r="38" spans="1:45" s="420" customFormat="1" ht="7.5" customHeight="1" x14ac:dyDescent="0.25">
      <c r="A38" s="419"/>
      <c r="B38" s="419"/>
      <c r="C38" s="419"/>
      <c r="D38" s="981"/>
      <c r="E38" s="981"/>
      <c r="F38" s="981"/>
      <c r="G38" s="981"/>
      <c r="H38" s="981"/>
      <c r="I38" s="981"/>
      <c r="J38" s="981"/>
      <c r="K38" s="981"/>
      <c r="L38" s="981"/>
      <c r="M38" s="981"/>
      <c r="N38" s="981"/>
      <c r="O38" s="981"/>
      <c r="P38" s="981"/>
      <c r="Q38" s="981"/>
      <c r="R38" s="981"/>
      <c r="S38" s="981"/>
      <c r="T38" s="981"/>
      <c r="U38" s="981"/>
      <c r="V38" s="981"/>
      <c r="W38" s="981"/>
      <c r="X38" s="981"/>
      <c r="Y38" s="981"/>
      <c r="Z38" s="981"/>
      <c r="AA38" s="981"/>
      <c r="AB38" s="981"/>
      <c r="AC38" s="981"/>
      <c r="AD38" s="981"/>
      <c r="AE38" s="981"/>
      <c r="AF38" s="981"/>
      <c r="AG38" s="981"/>
      <c r="AH38" s="981"/>
      <c r="AI38" s="981"/>
      <c r="AJ38" s="981"/>
      <c r="AK38" s="981"/>
      <c r="AL38" s="981"/>
      <c r="AM38" s="981"/>
      <c r="AN38" s="981"/>
      <c r="AO38" s="981"/>
      <c r="AP38" s="981"/>
      <c r="AQ38" s="981"/>
      <c r="AR38" s="981"/>
      <c r="AS38" s="981"/>
    </row>
    <row r="39" spans="1:45" s="420" customFormat="1" ht="37.5" customHeight="1" x14ac:dyDescent="0.25">
      <c r="A39" s="419"/>
      <c r="B39" s="419"/>
      <c r="C39" s="419"/>
      <c r="D39" s="981"/>
      <c r="E39" s="981"/>
      <c r="F39" s="981"/>
      <c r="G39" s="981"/>
      <c r="H39" s="981"/>
      <c r="I39" s="981"/>
      <c r="J39" s="981"/>
      <c r="K39" s="981"/>
      <c r="L39" s="981"/>
      <c r="M39" s="981"/>
      <c r="N39" s="981"/>
      <c r="O39" s="981"/>
      <c r="P39" s="981"/>
      <c r="Q39" s="981"/>
      <c r="R39" s="981"/>
      <c r="S39" s="981"/>
      <c r="T39" s="981"/>
      <c r="U39" s="981"/>
      <c r="V39" s="981"/>
      <c r="W39" s="981"/>
      <c r="X39" s="981"/>
      <c r="Y39" s="981"/>
      <c r="Z39" s="981"/>
      <c r="AA39" s="981"/>
      <c r="AB39" s="981"/>
      <c r="AC39" s="981"/>
      <c r="AD39" s="981"/>
      <c r="AE39" s="981"/>
      <c r="AF39" s="981"/>
      <c r="AG39" s="981"/>
      <c r="AH39" s="981"/>
      <c r="AI39" s="981"/>
      <c r="AJ39" s="981"/>
      <c r="AK39" s="981"/>
      <c r="AL39" s="981"/>
      <c r="AM39" s="981"/>
      <c r="AN39" s="981"/>
      <c r="AO39" s="981"/>
      <c r="AP39" s="981"/>
      <c r="AQ39" s="981"/>
      <c r="AR39" s="981"/>
      <c r="AS39" s="981"/>
    </row>
    <row r="40" spans="1:45" s="420" customFormat="1" ht="7.5" customHeight="1" x14ac:dyDescent="0.25">
      <c r="A40" s="419"/>
      <c r="B40" s="419"/>
      <c r="C40" s="419"/>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1"/>
      <c r="AI40" s="421"/>
      <c r="AJ40" s="421"/>
      <c r="AK40" s="421"/>
      <c r="AL40" s="421"/>
      <c r="AM40" s="421"/>
      <c r="AN40" s="421"/>
      <c r="AO40" s="421"/>
      <c r="AP40" s="421"/>
      <c r="AQ40" s="421"/>
      <c r="AR40" s="422"/>
      <c r="AS40" s="422"/>
    </row>
    <row r="41" spans="1:45" ht="15" customHeight="1" x14ac:dyDescent="0.25">
      <c r="A41" s="423"/>
      <c r="B41" s="424"/>
      <c r="D41" s="979" t="s">
        <v>684</v>
      </c>
      <c r="E41" s="979"/>
      <c r="F41" s="979"/>
      <c r="G41" s="979"/>
      <c r="H41" s="979"/>
      <c r="I41" s="979"/>
      <c r="J41" s="979"/>
      <c r="K41" s="979"/>
      <c r="L41" s="979"/>
      <c r="M41" s="979"/>
      <c r="N41" s="979"/>
      <c r="O41" s="979"/>
      <c r="P41" s="979"/>
      <c r="Q41" s="979"/>
      <c r="R41" s="979"/>
      <c r="S41" s="979"/>
      <c r="T41" s="979"/>
      <c r="U41" s="979"/>
      <c r="V41" s="979"/>
      <c r="W41" s="979"/>
      <c r="X41" s="979"/>
      <c r="Y41" s="979"/>
      <c r="Z41" s="979"/>
      <c r="AA41" s="979"/>
      <c r="AB41" s="979"/>
      <c r="AC41" s="979"/>
      <c r="AD41" s="979"/>
      <c r="AE41" s="979"/>
      <c r="AF41" s="979"/>
      <c r="AG41" s="979"/>
      <c r="AH41" s="979"/>
      <c r="AI41" s="979"/>
      <c r="AJ41" s="979"/>
      <c r="AK41" s="979"/>
      <c r="AL41" s="979"/>
      <c r="AM41" s="979"/>
      <c r="AN41" s="979"/>
      <c r="AO41" s="979"/>
      <c r="AP41" s="979"/>
      <c r="AQ41" s="979"/>
      <c r="AR41" s="979"/>
      <c r="AS41" s="979"/>
    </row>
    <row r="42" spans="1:45" ht="15" customHeight="1" x14ac:dyDescent="0.25">
      <c r="A42" s="980"/>
      <c r="B42" s="980"/>
      <c r="C42" s="314"/>
      <c r="D42" s="979"/>
      <c r="E42" s="979"/>
      <c r="F42" s="979"/>
      <c r="G42" s="979"/>
      <c r="H42" s="979"/>
      <c r="I42" s="979"/>
      <c r="J42" s="979"/>
      <c r="K42" s="979"/>
      <c r="L42" s="979"/>
      <c r="M42" s="979"/>
      <c r="N42" s="979"/>
      <c r="O42" s="979"/>
      <c r="P42" s="979"/>
      <c r="Q42" s="979"/>
      <c r="R42" s="979"/>
      <c r="S42" s="979"/>
      <c r="T42" s="979"/>
      <c r="U42" s="979"/>
      <c r="V42" s="979"/>
      <c r="W42" s="979"/>
      <c r="X42" s="979"/>
      <c r="Y42" s="979"/>
      <c r="Z42" s="979"/>
      <c r="AA42" s="979"/>
      <c r="AB42" s="979"/>
      <c r="AC42" s="979"/>
      <c r="AD42" s="979"/>
      <c r="AE42" s="979"/>
      <c r="AF42" s="979"/>
      <c r="AG42" s="979"/>
      <c r="AH42" s="979"/>
      <c r="AI42" s="979"/>
      <c r="AJ42" s="979"/>
      <c r="AK42" s="979"/>
      <c r="AL42" s="979"/>
      <c r="AM42" s="979"/>
      <c r="AN42" s="979"/>
      <c r="AO42" s="979"/>
      <c r="AP42" s="979"/>
      <c r="AQ42" s="979"/>
      <c r="AR42" s="979"/>
      <c r="AS42" s="979"/>
    </row>
    <row r="43" spans="1:45" ht="6" customHeight="1" x14ac:dyDescent="0.25">
      <c r="A43" s="424"/>
      <c r="B43" s="424"/>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5"/>
      <c r="AL43" s="425"/>
      <c r="AM43" s="425"/>
      <c r="AN43" s="425"/>
      <c r="AO43" s="425"/>
      <c r="AP43" s="425"/>
      <c r="AQ43" s="425"/>
      <c r="AR43" s="425"/>
      <c r="AS43" s="425"/>
    </row>
    <row r="44" spans="1:45" ht="15" customHeight="1" x14ac:dyDescent="0.25">
      <c r="A44" s="423"/>
      <c r="B44" s="424"/>
      <c r="C44" s="426"/>
      <c r="D44" s="981" t="s">
        <v>685</v>
      </c>
      <c r="E44" s="981"/>
      <c r="F44" s="981"/>
      <c r="G44" s="981"/>
      <c r="H44" s="981"/>
      <c r="I44" s="981"/>
      <c r="J44" s="981"/>
      <c r="K44" s="981"/>
      <c r="L44" s="981"/>
      <c r="M44" s="981"/>
      <c r="N44" s="981"/>
      <c r="O44" s="981"/>
      <c r="P44" s="981"/>
      <c r="Q44" s="981"/>
      <c r="R44" s="981"/>
      <c r="S44" s="981"/>
      <c r="T44" s="981"/>
      <c r="U44" s="981"/>
      <c r="V44" s="981"/>
      <c r="W44" s="981"/>
      <c r="X44" s="981"/>
      <c r="Y44" s="981"/>
      <c r="Z44" s="981"/>
      <c r="AA44" s="981"/>
      <c r="AB44" s="981"/>
      <c r="AC44" s="981"/>
      <c r="AD44" s="981"/>
      <c r="AE44" s="981"/>
      <c r="AF44" s="981"/>
      <c r="AG44" s="981"/>
      <c r="AH44" s="981"/>
      <c r="AI44" s="981"/>
      <c r="AJ44" s="981"/>
      <c r="AK44" s="981"/>
      <c r="AL44" s="981"/>
      <c r="AM44" s="981"/>
      <c r="AN44" s="981"/>
      <c r="AO44" s="981"/>
      <c r="AP44" s="981"/>
      <c r="AQ44" s="981"/>
      <c r="AR44" s="981"/>
      <c r="AS44" s="981"/>
    </row>
    <row r="45" spans="1:45" ht="15" customHeight="1" x14ac:dyDescent="0.25">
      <c r="A45" s="314"/>
      <c r="B45" s="314"/>
      <c r="C45" s="426"/>
      <c r="D45" s="981"/>
      <c r="E45" s="981"/>
      <c r="F45" s="981"/>
      <c r="G45" s="981"/>
      <c r="H45" s="981"/>
      <c r="I45" s="981"/>
      <c r="J45" s="981"/>
      <c r="K45" s="981"/>
      <c r="L45" s="981"/>
      <c r="M45" s="981"/>
      <c r="N45" s="981"/>
      <c r="O45" s="981"/>
      <c r="P45" s="981"/>
      <c r="Q45" s="981"/>
      <c r="R45" s="981"/>
      <c r="S45" s="981"/>
      <c r="T45" s="981"/>
      <c r="U45" s="981"/>
      <c r="V45" s="981"/>
      <c r="W45" s="981"/>
      <c r="X45" s="981"/>
      <c r="Y45" s="981"/>
      <c r="Z45" s="981"/>
      <c r="AA45" s="981"/>
      <c r="AB45" s="981"/>
      <c r="AC45" s="981"/>
      <c r="AD45" s="981"/>
      <c r="AE45" s="981"/>
      <c r="AF45" s="981"/>
      <c r="AG45" s="981"/>
      <c r="AH45" s="981"/>
      <c r="AI45" s="981"/>
      <c r="AJ45" s="981"/>
      <c r="AK45" s="981"/>
      <c r="AL45" s="981"/>
      <c r="AM45" s="981"/>
      <c r="AN45" s="981"/>
      <c r="AO45" s="981"/>
      <c r="AP45" s="981"/>
      <c r="AQ45" s="981"/>
      <c r="AR45" s="981"/>
      <c r="AS45" s="981"/>
    </row>
    <row r="46" spans="1:45" x14ac:dyDescent="0.25">
      <c r="A46" s="427"/>
      <c r="B46" s="427"/>
      <c r="D46" s="981"/>
      <c r="E46" s="981"/>
      <c r="F46" s="981"/>
      <c r="G46" s="981"/>
      <c r="H46" s="981"/>
      <c r="I46" s="981"/>
      <c r="J46" s="981"/>
      <c r="K46" s="981"/>
      <c r="L46" s="981"/>
      <c r="M46" s="981"/>
      <c r="N46" s="981"/>
      <c r="O46" s="981"/>
      <c r="P46" s="981"/>
      <c r="Q46" s="981"/>
      <c r="R46" s="981"/>
      <c r="S46" s="981"/>
      <c r="T46" s="981"/>
      <c r="U46" s="981"/>
      <c r="V46" s="981"/>
      <c r="W46" s="981"/>
      <c r="X46" s="981"/>
      <c r="Y46" s="981"/>
      <c r="Z46" s="981"/>
      <c r="AA46" s="981"/>
      <c r="AB46" s="981"/>
      <c r="AC46" s="981"/>
      <c r="AD46" s="981"/>
      <c r="AE46" s="981"/>
      <c r="AF46" s="981"/>
      <c r="AG46" s="981"/>
      <c r="AH46" s="981"/>
      <c r="AI46" s="981"/>
      <c r="AJ46" s="981"/>
      <c r="AK46" s="981"/>
      <c r="AL46" s="981"/>
      <c r="AM46" s="981"/>
      <c r="AN46" s="981"/>
      <c r="AO46" s="981"/>
      <c r="AP46" s="981"/>
      <c r="AQ46" s="981"/>
      <c r="AR46" s="981"/>
      <c r="AS46" s="981"/>
    </row>
    <row r="47" spans="1:45" ht="7.5" customHeight="1" x14ac:dyDescent="0.25">
      <c r="A47" s="427"/>
      <c r="B47" s="427"/>
      <c r="D47" s="428"/>
      <c r="E47" s="428"/>
      <c r="F47" s="428"/>
      <c r="G47" s="428"/>
      <c r="H47" s="428"/>
      <c r="I47" s="428"/>
      <c r="J47" s="428"/>
      <c r="K47" s="428"/>
      <c r="L47" s="428"/>
      <c r="M47" s="428"/>
      <c r="N47" s="428"/>
      <c r="O47" s="428"/>
      <c r="P47" s="428"/>
      <c r="Q47" s="428"/>
      <c r="R47" s="428"/>
      <c r="S47" s="428"/>
      <c r="T47" s="428"/>
      <c r="U47" s="428"/>
      <c r="V47" s="428"/>
      <c r="W47" s="428"/>
      <c r="X47" s="428"/>
      <c r="Y47" s="428"/>
      <c r="Z47" s="428"/>
      <c r="AA47" s="428"/>
      <c r="AB47" s="428"/>
      <c r="AC47" s="428"/>
      <c r="AD47" s="428"/>
      <c r="AE47" s="428"/>
      <c r="AF47" s="428"/>
      <c r="AG47" s="428"/>
      <c r="AH47" s="428"/>
      <c r="AI47" s="428"/>
      <c r="AJ47" s="428"/>
      <c r="AK47" s="428"/>
      <c r="AL47" s="428"/>
      <c r="AM47" s="428"/>
      <c r="AN47" s="428"/>
      <c r="AO47" s="428"/>
      <c r="AP47" s="428"/>
      <c r="AQ47" s="428"/>
      <c r="AR47" s="428"/>
      <c r="AS47" s="428"/>
    </row>
    <row r="48" spans="1:45" ht="28.5" customHeight="1" x14ac:dyDescent="0.25">
      <c r="A48" s="428"/>
      <c r="B48" s="428"/>
      <c r="C48" s="428"/>
      <c r="D48" s="977" t="s">
        <v>861</v>
      </c>
      <c r="E48" s="977"/>
      <c r="F48" s="977"/>
      <c r="G48" s="977"/>
      <c r="H48" s="977"/>
      <c r="I48" s="977"/>
      <c r="J48" s="977"/>
      <c r="K48" s="977"/>
      <c r="L48" s="977"/>
      <c r="M48" s="977"/>
      <c r="N48" s="977"/>
      <c r="O48" s="977"/>
      <c r="P48" s="977"/>
      <c r="Q48" s="977"/>
      <c r="R48" s="977"/>
      <c r="S48" s="977"/>
      <c r="T48" s="977"/>
      <c r="U48" s="977"/>
      <c r="V48" s="977"/>
      <c r="W48" s="977"/>
      <c r="X48" s="977"/>
      <c r="Y48" s="977"/>
      <c r="Z48" s="977"/>
      <c r="AA48" s="977"/>
      <c r="AB48" s="977"/>
      <c r="AC48" s="977"/>
      <c r="AD48" s="977"/>
      <c r="AE48" s="977"/>
      <c r="AF48" s="977"/>
      <c r="AG48" s="977"/>
      <c r="AH48" s="977"/>
      <c r="AI48" s="977"/>
      <c r="AJ48" s="977"/>
      <c r="AK48" s="977"/>
      <c r="AL48" s="977"/>
      <c r="AM48" s="977"/>
      <c r="AN48" s="977"/>
      <c r="AO48" s="977"/>
      <c r="AP48" s="977"/>
      <c r="AQ48" s="977"/>
      <c r="AR48" s="977"/>
      <c r="AS48" s="977"/>
    </row>
    <row r="49" spans="1:45" x14ac:dyDescent="0.25">
      <c r="A49" s="428"/>
      <c r="B49" s="428"/>
      <c r="C49" s="428"/>
      <c r="D49" s="977"/>
      <c r="E49" s="977"/>
      <c r="F49" s="977"/>
      <c r="G49" s="977"/>
      <c r="H49" s="977"/>
      <c r="I49" s="977"/>
      <c r="J49" s="977"/>
      <c r="K49" s="977"/>
      <c r="L49" s="977"/>
      <c r="M49" s="977"/>
      <c r="N49" s="977"/>
      <c r="O49" s="977"/>
      <c r="P49" s="977"/>
      <c r="Q49" s="977"/>
      <c r="R49" s="977"/>
      <c r="S49" s="977"/>
      <c r="T49" s="977"/>
      <c r="U49" s="977"/>
      <c r="V49" s="977"/>
      <c r="W49" s="977"/>
      <c r="X49" s="977"/>
      <c r="Y49" s="977"/>
      <c r="Z49" s="977"/>
      <c r="AA49" s="977"/>
      <c r="AB49" s="977"/>
      <c r="AC49" s="977"/>
      <c r="AD49" s="977"/>
      <c r="AE49" s="977"/>
      <c r="AF49" s="977"/>
      <c r="AG49" s="977"/>
      <c r="AH49" s="977"/>
      <c r="AI49" s="977"/>
      <c r="AJ49" s="977"/>
      <c r="AK49" s="977"/>
      <c r="AL49" s="977"/>
      <c r="AM49" s="977"/>
      <c r="AN49" s="977"/>
      <c r="AO49" s="977"/>
      <c r="AP49" s="977"/>
      <c r="AQ49" s="977"/>
      <c r="AR49" s="977"/>
      <c r="AS49" s="977"/>
    </row>
  </sheetData>
  <sheetProtection sheet="1" selectLockedCells="1"/>
  <dataConsolidate/>
  <mergeCells count="107">
    <mergeCell ref="AM3:AR4"/>
    <mergeCell ref="A5:O6"/>
    <mergeCell ref="P5:Y5"/>
    <mergeCell ref="Z5:AH5"/>
    <mergeCell ref="AI5:AS5"/>
    <mergeCell ref="P6:Y6"/>
    <mergeCell ref="Z6:AH6"/>
    <mergeCell ref="AI6:AS6"/>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AI14:AS14"/>
    <mergeCell ref="B11:O11"/>
    <mergeCell ref="P11:Y11"/>
    <mergeCell ref="Z11:AH11"/>
    <mergeCell ref="AI11:AS11"/>
    <mergeCell ref="B12:O12"/>
    <mergeCell ref="P12:Y12"/>
    <mergeCell ref="Z12:AH12"/>
    <mergeCell ref="AI12:AS12"/>
    <mergeCell ref="A15:A18"/>
    <mergeCell ref="B15:O15"/>
    <mergeCell ref="P15:Y15"/>
    <mergeCell ref="Z15:AH15"/>
    <mergeCell ref="AI15:AS15"/>
    <mergeCell ref="B16:O16"/>
    <mergeCell ref="P16:Y16"/>
    <mergeCell ref="Z16:AH16"/>
    <mergeCell ref="AI16:AS16"/>
    <mergeCell ref="AU16:BL17"/>
    <mergeCell ref="B17:O17"/>
    <mergeCell ref="P17:Y17"/>
    <mergeCell ref="Z17:AH17"/>
    <mergeCell ref="AI17:AS17"/>
    <mergeCell ref="B18:O18"/>
    <mergeCell ref="P18:Y18"/>
    <mergeCell ref="Z18:AH18"/>
    <mergeCell ref="AI18:AS18"/>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20:BL22"/>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D48:AS49"/>
    <mergeCell ref="B27:L27"/>
    <mergeCell ref="D41:AS42"/>
    <mergeCell ref="A42:B42"/>
    <mergeCell ref="D44:AS46"/>
    <mergeCell ref="D31:AS31"/>
    <mergeCell ref="A32:B32"/>
    <mergeCell ref="D33:AS33"/>
    <mergeCell ref="D35:AS35"/>
    <mergeCell ref="A37:B37"/>
    <mergeCell ref="D37:AS39"/>
  </mergeCells>
  <phoneticPr fontId="1"/>
  <conditionalFormatting sqref="M29:W29">
    <cfRule type="cellIs" dxfId="259" priority="4" operator="notEqual">
      <formula>$P$20</formula>
    </cfRule>
  </conditionalFormatting>
  <dataValidations count="6">
    <dataValidation allowBlank="1" showInputMessage="1" showErrorMessage="1" prompt="直接人件費の助成金交付申請額の上限は500万円です" sqref="AI13:AS13"/>
    <dataValidation allowBlank="1" showInputMessage="1" showErrorMessage="1" prompt="専門家指導費の助成金交付申請額の上限は50万円です" sqref="AI10:AS10"/>
    <dataValidation type="list" errorStyle="warning" imeMode="hiragana" allowBlank="1" showInputMessage="1" showErrorMessage="1" sqref="AJ25:AS28">
      <formula1>"調達済,内諾済,折衝中,相談前"</formula1>
    </dataValidation>
    <dataValidation allowBlank="1" showInputMessage="1" showErrorMessage="1" prompt="先に資金支出明細を作成してください。_x000a_自動計算式が入っていますので、数字が転記されます。" sqref="P7:Y7 Q19:Y19 Z7:AH11 P20:AH20 Z18:AS18 Q15:Y17 P8:P19 AJ15:AS17 Q8:Y13 Z12:Z16 AA15:AH16 AA12:AH13 AI14:AI17 AI12:AS12 AI7:AS9 Z17:AH17"/>
    <dataValidation allowBlank="1" showInputMessage="1" showErrorMessage="1" prompt="賃貸費の助成金交付申請額の上限は150万円です。" sqref="AI11:AS11"/>
    <dataValidation allowBlank="1" showInputMessage="1" showErrorMessage="1" prompt="申請金額が１５００万円を超える場合は、各経費区分の申請金額の数式を削除して、申請金額を調整してください。_x000a_" sqref="AI20:AS20"/>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L49"/>
  <sheetViews>
    <sheetView showZeros="0" view="pageBreakPreview" zoomScale="90" zoomScaleNormal="100" zoomScaleSheetLayoutView="90" workbookViewId="0">
      <selection activeCell="AI7" sqref="AI7:AS7"/>
    </sheetView>
  </sheetViews>
  <sheetFormatPr defaultColWidth="2.15234375" defaultRowHeight="13.3" x14ac:dyDescent="0.25"/>
  <cols>
    <col min="1" max="1" width="5.61328125" style="400" customWidth="1"/>
    <col min="2" max="2" width="3.15234375" style="400" customWidth="1"/>
    <col min="3" max="25" width="2.15234375" style="400"/>
    <col min="26" max="34" width="2" style="400" customWidth="1"/>
    <col min="35" max="45" width="1.84375" style="400" customWidth="1"/>
    <col min="46" max="46" width="2.15234375" style="400"/>
    <col min="47" max="47" width="9.4609375" style="400" bestFit="1" customWidth="1"/>
    <col min="48" max="58" width="2.15234375" style="400"/>
    <col min="59" max="59" width="7.61328125" style="400" hidden="1" customWidth="1"/>
    <col min="60" max="60" width="7.3828125" style="400" hidden="1" customWidth="1"/>
    <col min="61" max="62" width="8.4609375" style="400" hidden="1" customWidth="1"/>
    <col min="63" max="63" width="2" style="400" customWidth="1"/>
    <col min="64" max="16384" width="2.15234375" style="400"/>
  </cols>
  <sheetData>
    <row r="1" spans="1:64" s="390" customFormat="1" ht="15" customHeight="1" x14ac:dyDescent="0.25">
      <c r="A1" s="386" t="s">
        <v>643</v>
      </c>
      <c r="B1" s="386"/>
      <c r="C1" s="387"/>
      <c r="D1" s="387"/>
      <c r="E1" s="387"/>
      <c r="F1" s="387"/>
      <c r="G1" s="387"/>
      <c r="H1" s="387"/>
      <c r="I1" s="387"/>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9"/>
      <c r="AP1" s="389"/>
      <c r="AQ1" s="389"/>
      <c r="AR1" s="389"/>
      <c r="AS1" s="389"/>
    </row>
    <row r="2" spans="1:64" s="395" customFormat="1" ht="5.25" customHeight="1" x14ac:dyDescent="0.25">
      <c r="A2" s="391"/>
      <c r="B2" s="392"/>
      <c r="C2" s="392"/>
      <c r="D2" s="392"/>
      <c r="E2" s="392"/>
      <c r="F2" s="393"/>
      <c r="G2" s="389"/>
      <c r="H2" s="389"/>
      <c r="I2" s="389"/>
      <c r="J2" s="394"/>
      <c r="K2" s="394"/>
      <c r="L2" s="394"/>
      <c r="M2" s="394"/>
      <c r="N2" s="394"/>
      <c r="O2" s="394"/>
      <c r="P2" s="394"/>
      <c r="Q2" s="394"/>
      <c r="R2" s="394"/>
      <c r="S2" s="394"/>
      <c r="T2" s="394"/>
      <c r="U2" s="394"/>
      <c r="V2" s="394"/>
      <c r="W2" s="394"/>
      <c r="X2" s="394"/>
      <c r="Y2" s="394"/>
      <c r="Z2" s="394"/>
      <c r="AA2" s="394"/>
      <c r="AB2" s="394"/>
      <c r="AC2" s="394"/>
      <c r="AD2" s="394"/>
      <c r="AE2" s="394"/>
      <c r="AF2" s="394"/>
      <c r="AG2" s="394"/>
      <c r="AH2" s="394"/>
      <c r="AI2" s="394"/>
      <c r="AJ2" s="394"/>
      <c r="AK2" s="394"/>
      <c r="AL2" s="394"/>
      <c r="AM2" s="394"/>
      <c r="AN2" s="394"/>
      <c r="AO2" s="394"/>
      <c r="AP2" s="394"/>
      <c r="AQ2" s="389"/>
      <c r="AR2" s="389"/>
      <c r="AS2" s="389"/>
    </row>
    <row r="3" spans="1:64" s="395" customFormat="1" ht="15" customHeight="1" x14ac:dyDescent="0.25">
      <c r="A3" s="396" t="s">
        <v>860</v>
      </c>
      <c r="B3" s="389"/>
      <c r="C3" s="394"/>
      <c r="D3" s="387"/>
      <c r="E3" s="387"/>
      <c r="F3" s="387"/>
      <c r="G3" s="387"/>
      <c r="H3" s="389"/>
      <c r="I3" s="394"/>
      <c r="J3" s="394"/>
      <c r="K3" s="394"/>
      <c r="L3" s="394"/>
      <c r="M3" s="394"/>
      <c r="N3" s="394"/>
      <c r="O3" s="394"/>
      <c r="P3" s="394"/>
      <c r="Q3" s="394"/>
      <c r="R3" s="394"/>
      <c r="S3" s="394"/>
      <c r="T3" s="394"/>
      <c r="U3" s="394"/>
      <c r="V3" s="394"/>
      <c r="W3" s="394"/>
      <c r="X3" s="394"/>
      <c r="Y3" s="394"/>
      <c r="Z3" s="394"/>
      <c r="AA3" s="394"/>
      <c r="AB3" s="394"/>
      <c r="AC3" s="394"/>
      <c r="AD3" s="394"/>
      <c r="AE3" s="394"/>
      <c r="AF3" s="394"/>
      <c r="AG3" s="394"/>
      <c r="AH3" s="394"/>
      <c r="AI3" s="394"/>
      <c r="AJ3" s="394"/>
      <c r="AK3" s="394"/>
      <c r="AL3" s="397"/>
      <c r="AM3" s="1063" t="s">
        <v>644</v>
      </c>
      <c r="AN3" s="1063"/>
      <c r="AO3" s="1063"/>
      <c r="AP3" s="1063"/>
      <c r="AQ3" s="1063"/>
      <c r="AR3" s="1063"/>
      <c r="AS3" s="397"/>
    </row>
    <row r="4" spans="1:64" ht="8.15" customHeight="1" x14ac:dyDescent="0.25">
      <c r="A4" s="314"/>
      <c r="B4" s="398"/>
      <c r="C4" s="398"/>
      <c r="D4" s="314"/>
      <c r="E4" s="314"/>
      <c r="F4" s="314"/>
      <c r="G4" s="314"/>
      <c r="H4" s="314"/>
      <c r="I4" s="314"/>
      <c r="J4" s="314"/>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c r="AL4" s="399"/>
      <c r="AM4" s="1064"/>
      <c r="AN4" s="1064"/>
      <c r="AO4" s="1064"/>
      <c r="AP4" s="1064"/>
      <c r="AQ4" s="1064"/>
      <c r="AR4" s="1064"/>
      <c r="AS4" s="314"/>
    </row>
    <row r="5" spans="1:64" ht="16.5" customHeight="1" x14ac:dyDescent="0.25">
      <c r="A5" s="1014" t="s">
        <v>645</v>
      </c>
      <c r="B5" s="1014"/>
      <c r="C5" s="1014"/>
      <c r="D5" s="1014"/>
      <c r="E5" s="1014"/>
      <c r="F5" s="1014"/>
      <c r="G5" s="1014"/>
      <c r="H5" s="1014"/>
      <c r="I5" s="1014"/>
      <c r="J5" s="1014"/>
      <c r="K5" s="1014"/>
      <c r="L5" s="1014"/>
      <c r="M5" s="1014"/>
      <c r="N5" s="1014"/>
      <c r="O5" s="1014"/>
      <c r="P5" s="1065" t="s">
        <v>646</v>
      </c>
      <c r="Q5" s="1066"/>
      <c r="R5" s="1066"/>
      <c r="S5" s="1066"/>
      <c r="T5" s="1066"/>
      <c r="U5" s="1066"/>
      <c r="V5" s="1066"/>
      <c r="W5" s="1066"/>
      <c r="X5" s="1066"/>
      <c r="Y5" s="1067"/>
      <c r="Z5" s="1068" t="s">
        <v>647</v>
      </c>
      <c r="AA5" s="1068"/>
      <c r="AB5" s="1068"/>
      <c r="AC5" s="1068"/>
      <c r="AD5" s="1068"/>
      <c r="AE5" s="1068"/>
      <c r="AF5" s="1068"/>
      <c r="AG5" s="1068"/>
      <c r="AH5" s="1068"/>
      <c r="AI5" s="1068" t="s">
        <v>648</v>
      </c>
      <c r="AJ5" s="1068"/>
      <c r="AK5" s="1068"/>
      <c r="AL5" s="1068"/>
      <c r="AM5" s="1068"/>
      <c r="AN5" s="1068"/>
      <c r="AO5" s="1068"/>
      <c r="AP5" s="1068"/>
      <c r="AQ5" s="1068"/>
      <c r="AR5" s="1068"/>
      <c r="AS5" s="1068"/>
    </row>
    <row r="6" spans="1:64" ht="16.5" customHeight="1" x14ac:dyDescent="0.25">
      <c r="A6" s="1014"/>
      <c r="B6" s="1014"/>
      <c r="C6" s="1014"/>
      <c r="D6" s="1014"/>
      <c r="E6" s="1014"/>
      <c r="F6" s="1014"/>
      <c r="G6" s="1014"/>
      <c r="H6" s="1014"/>
      <c r="I6" s="1014"/>
      <c r="J6" s="1014"/>
      <c r="K6" s="1014"/>
      <c r="L6" s="1014"/>
      <c r="M6" s="1014"/>
      <c r="N6" s="1014"/>
      <c r="O6" s="1014"/>
      <c r="P6" s="1069" t="s">
        <v>649</v>
      </c>
      <c r="Q6" s="1070"/>
      <c r="R6" s="1070"/>
      <c r="S6" s="1070"/>
      <c r="T6" s="1070"/>
      <c r="U6" s="1070"/>
      <c r="V6" s="1070"/>
      <c r="W6" s="1070"/>
      <c r="X6" s="1070"/>
      <c r="Y6" s="1071"/>
      <c r="Z6" s="1072" t="s">
        <v>650</v>
      </c>
      <c r="AA6" s="1073"/>
      <c r="AB6" s="1073"/>
      <c r="AC6" s="1073"/>
      <c r="AD6" s="1073"/>
      <c r="AE6" s="1073"/>
      <c r="AF6" s="1073"/>
      <c r="AG6" s="1073"/>
      <c r="AH6" s="1074"/>
      <c r="AI6" s="1072" t="s">
        <v>651</v>
      </c>
      <c r="AJ6" s="1073"/>
      <c r="AK6" s="1073"/>
      <c r="AL6" s="1073"/>
      <c r="AM6" s="1073"/>
      <c r="AN6" s="1073"/>
      <c r="AO6" s="1073"/>
      <c r="AP6" s="1073"/>
      <c r="AQ6" s="1073"/>
      <c r="AR6" s="1073"/>
      <c r="AS6" s="1074"/>
    </row>
    <row r="7" spans="1:64" ht="21" customHeight="1" x14ac:dyDescent="0.25">
      <c r="A7" s="1059" t="s">
        <v>652</v>
      </c>
      <c r="B7" s="1061" t="s">
        <v>653</v>
      </c>
      <c r="C7" s="1061"/>
      <c r="D7" s="1061"/>
      <c r="E7" s="1061"/>
      <c r="F7" s="1061"/>
      <c r="G7" s="1061"/>
      <c r="H7" s="1061"/>
      <c r="I7" s="1061"/>
      <c r="J7" s="1061"/>
      <c r="K7" s="1061"/>
      <c r="L7" s="1061"/>
      <c r="M7" s="1061"/>
      <c r="N7" s="1061"/>
      <c r="O7" s="1061"/>
      <c r="P7" s="1052">
        <f>'(1)  原材料副資材費'!H20</f>
        <v>0</v>
      </c>
      <c r="Q7" s="1053"/>
      <c r="R7" s="1053"/>
      <c r="S7" s="1053"/>
      <c r="T7" s="1053"/>
      <c r="U7" s="1053"/>
      <c r="V7" s="1053"/>
      <c r="W7" s="1053"/>
      <c r="X7" s="1053"/>
      <c r="Y7" s="1054"/>
      <c r="Z7" s="1052">
        <f>'(1)  原材料副資材費'!I20</f>
        <v>0</v>
      </c>
      <c r="AA7" s="1053"/>
      <c r="AB7" s="1053"/>
      <c r="AC7" s="1053"/>
      <c r="AD7" s="1053"/>
      <c r="AE7" s="1053"/>
      <c r="AF7" s="1053"/>
      <c r="AG7" s="1053"/>
      <c r="AH7" s="1054"/>
      <c r="AI7" s="1055">
        <f>ROUNDDOWN($Z7/5*4,-3)</f>
        <v>0</v>
      </c>
      <c r="AJ7" s="1056"/>
      <c r="AK7" s="1056"/>
      <c r="AL7" s="1056"/>
      <c r="AM7" s="1056"/>
      <c r="AN7" s="1056"/>
      <c r="AO7" s="1056"/>
      <c r="AP7" s="1056"/>
      <c r="AQ7" s="1056"/>
      <c r="AR7" s="1056"/>
      <c r="AS7" s="1057"/>
    </row>
    <row r="8" spans="1:64" ht="19.5" customHeight="1" x14ac:dyDescent="0.25">
      <c r="A8" s="1060"/>
      <c r="B8" s="1062" t="s">
        <v>654</v>
      </c>
      <c r="C8" s="1062"/>
      <c r="D8" s="1062"/>
      <c r="E8" s="1062"/>
      <c r="F8" s="1062"/>
      <c r="G8" s="1062"/>
      <c r="H8" s="1062"/>
      <c r="I8" s="1062"/>
      <c r="J8" s="1062"/>
      <c r="K8" s="1062"/>
      <c r="L8" s="1062"/>
      <c r="M8" s="1062"/>
      <c r="N8" s="1062"/>
      <c r="O8" s="1062"/>
      <c r="P8" s="1041">
        <f>'（2）-1　機械装置工具費'!I20</f>
        <v>0</v>
      </c>
      <c r="Q8" s="1042"/>
      <c r="R8" s="1042"/>
      <c r="S8" s="1042"/>
      <c r="T8" s="1042"/>
      <c r="U8" s="1042"/>
      <c r="V8" s="1042"/>
      <c r="W8" s="1042"/>
      <c r="X8" s="1042"/>
      <c r="Y8" s="1043"/>
      <c r="Z8" s="1041">
        <f>'（2）-1　機械装置工具費'!J20</f>
        <v>0</v>
      </c>
      <c r="AA8" s="1042"/>
      <c r="AB8" s="1042"/>
      <c r="AC8" s="1042"/>
      <c r="AD8" s="1042"/>
      <c r="AE8" s="1042"/>
      <c r="AF8" s="1042"/>
      <c r="AG8" s="1042"/>
      <c r="AH8" s="1043"/>
      <c r="AI8" s="1044">
        <f>ROUNDDOWN($Z8/5*4,-3)</f>
        <v>0</v>
      </c>
      <c r="AJ8" s="1045"/>
      <c r="AK8" s="1045"/>
      <c r="AL8" s="1045"/>
      <c r="AM8" s="1045"/>
      <c r="AN8" s="1045"/>
      <c r="AO8" s="1045"/>
      <c r="AP8" s="1045"/>
      <c r="AQ8" s="1045"/>
      <c r="AR8" s="1045"/>
      <c r="AS8" s="1046"/>
    </row>
    <row r="9" spans="1:64" ht="21" customHeight="1" x14ac:dyDescent="0.25">
      <c r="A9" s="1060"/>
      <c r="B9" s="1058" t="s">
        <v>655</v>
      </c>
      <c r="C9" s="1058"/>
      <c r="D9" s="1058"/>
      <c r="E9" s="1058"/>
      <c r="F9" s="1058"/>
      <c r="G9" s="1058"/>
      <c r="H9" s="1058"/>
      <c r="I9" s="1058"/>
      <c r="J9" s="1058"/>
      <c r="K9" s="1058"/>
      <c r="L9" s="1058"/>
      <c r="M9" s="1058"/>
      <c r="N9" s="1058"/>
      <c r="O9" s="1058"/>
      <c r="P9" s="1041">
        <f>'（3）-1　委託外注費'!F19</f>
        <v>0</v>
      </c>
      <c r="Q9" s="1042"/>
      <c r="R9" s="1042"/>
      <c r="S9" s="1042"/>
      <c r="T9" s="1042"/>
      <c r="U9" s="1042"/>
      <c r="V9" s="1042"/>
      <c r="W9" s="1042"/>
      <c r="X9" s="1042"/>
      <c r="Y9" s="1043"/>
      <c r="Z9" s="1041">
        <f>'（3）-1　委託外注費'!G19</f>
        <v>0</v>
      </c>
      <c r="AA9" s="1042"/>
      <c r="AB9" s="1042"/>
      <c r="AC9" s="1042"/>
      <c r="AD9" s="1042"/>
      <c r="AE9" s="1042"/>
      <c r="AF9" s="1042"/>
      <c r="AG9" s="1042"/>
      <c r="AH9" s="1043"/>
      <c r="AI9" s="1044">
        <f>ROUNDDOWN($Z9/5*4,-3)</f>
        <v>0</v>
      </c>
      <c r="AJ9" s="1045"/>
      <c r="AK9" s="1045"/>
      <c r="AL9" s="1045"/>
      <c r="AM9" s="1045"/>
      <c r="AN9" s="1045"/>
      <c r="AO9" s="1045"/>
      <c r="AP9" s="1045"/>
      <c r="AQ9" s="1045"/>
      <c r="AR9" s="1045"/>
      <c r="AS9" s="1046"/>
    </row>
    <row r="10" spans="1:64" ht="21" customHeight="1" x14ac:dyDescent="0.25">
      <c r="A10" s="1060"/>
      <c r="B10" s="1058" t="s">
        <v>656</v>
      </c>
      <c r="C10" s="1058"/>
      <c r="D10" s="1058"/>
      <c r="E10" s="1058"/>
      <c r="F10" s="1058"/>
      <c r="G10" s="1058"/>
      <c r="H10" s="1058"/>
      <c r="I10" s="1058"/>
      <c r="J10" s="1058"/>
      <c r="K10" s="1058"/>
      <c r="L10" s="1058"/>
      <c r="M10" s="1058"/>
      <c r="N10" s="1058"/>
      <c r="O10" s="1058"/>
      <c r="P10" s="1041">
        <f>'（4）-1　専門家指導費'!H14</f>
        <v>0</v>
      </c>
      <c r="Q10" s="1042"/>
      <c r="R10" s="1042"/>
      <c r="S10" s="1042"/>
      <c r="T10" s="1042"/>
      <c r="U10" s="1042"/>
      <c r="V10" s="1042"/>
      <c r="W10" s="1042"/>
      <c r="X10" s="1042"/>
      <c r="Y10" s="1043"/>
      <c r="Z10" s="1041">
        <f>'（4）-1　専門家指導費'!I14</f>
        <v>0</v>
      </c>
      <c r="AA10" s="1042"/>
      <c r="AB10" s="1042"/>
      <c r="AC10" s="1042"/>
      <c r="AD10" s="1042"/>
      <c r="AE10" s="1042"/>
      <c r="AF10" s="1042"/>
      <c r="AG10" s="1042"/>
      <c r="AH10" s="1043"/>
      <c r="AI10" s="1044">
        <f>MIN(ROUNDDOWN($Z10/5*4,-3),500000)</f>
        <v>0</v>
      </c>
      <c r="AJ10" s="1045"/>
      <c r="AK10" s="1045"/>
      <c r="AL10" s="1045"/>
      <c r="AM10" s="1045"/>
      <c r="AN10" s="1045"/>
      <c r="AO10" s="1045"/>
      <c r="AP10" s="1045"/>
      <c r="AQ10" s="1045"/>
      <c r="AR10" s="1045"/>
      <c r="AS10" s="1046"/>
    </row>
    <row r="11" spans="1:64" ht="21" customHeight="1" x14ac:dyDescent="0.25">
      <c r="A11" s="1060"/>
      <c r="B11" s="1047" t="s">
        <v>657</v>
      </c>
      <c r="C11" s="1047"/>
      <c r="D11" s="1047"/>
      <c r="E11" s="1047"/>
      <c r="F11" s="1047"/>
      <c r="G11" s="1047"/>
      <c r="H11" s="1047"/>
      <c r="I11" s="1047"/>
      <c r="J11" s="1047"/>
      <c r="K11" s="1047"/>
      <c r="L11" s="1047"/>
      <c r="M11" s="1047"/>
      <c r="N11" s="1047"/>
      <c r="O11" s="1047"/>
      <c r="P11" s="1041">
        <f>'（5）　賃借費'!F14</f>
        <v>0</v>
      </c>
      <c r="Q11" s="1042"/>
      <c r="R11" s="1042"/>
      <c r="S11" s="1042"/>
      <c r="T11" s="1042"/>
      <c r="U11" s="1042"/>
      <c r="V11" s="1042"/>
      <c r="W11" s="1042"/>
      <c r="X11" s="1042"/>
      <c r="Y11" s="1043"/>
      <c r="Z11" s="1041">
        <f>'（5）　賃借費'!G14</f>
        <v>0</v>
      </c>
      <c r="AA11" s="1042"/>
      <c r="AB11" s="1042"/>
      <c r="AC11" s="1042"/>
      <c r="AD11" s="1042"/>
      <c r="AE11" s="1042"/>
      <c r="AF11" s="1042"/>
      <c r="AG11" s="1042"/>
      <c r="AH11" s="1043"/>
      <c r="AI11" s="1044">
        <f>MIN(ROUNDDOWN($Z11/5*4,-3),1500000)</f>
        <v>0</v>
      </c>
      <c r="AJ11" s="1045"/>
      <c r="AK11" s="1045"/>
      <c r="AL11" s="1045"/>
      <c r="AM11" s="1045"/>
      <c r="AN11" s="1045"/>
      <c r="AO11" s="1045"/>
      <c r="AP11" s="1045"/>
      <c r="AQ11" s="1045"/>
      <c r="AR11" s="1045"/>
      <c r="AS11" s="1046"/>
    </row>
    <row r="12" spans="1:64" ht="21" customHeight="1" x14ac:dyDescent="0.25">
      <c r="A12" s="1060"/>
      <c r="B12" s="1047" t="s">
        <v>658</v>
      </c>
      <c r="C12" s="1047"/>
      <c r="D12" s="1047"/>
      <c r="E12" s="1047"/>
      <c r="F12" s="1047"/>
      <c r="G12" s="1047"/>
      <c r="H12" s="1047"/>
      <c r="I12" s="1047"/>
      <c r="J12" s="1047"/>
      <c r="K12" s="1047"/>
      <c r="L12" s="1047"/>
      <c r="M12" s="1047"/>
      <c r="N12" s="1047"/>
      <c r="O12" s="1047"/>
      <c r="P12" s="1041">
        <f>'（6）　産業財産権出願・導入費'!F14</f>
        <v>0</v>
      </c>
      <c r="Q12" s="1042"/>
      <c r="R12" s="1042"/>
      <c r="S12" s="1042"/>
      <c r="T12" s="1042"/>
      <c r="U12" s="1042"/>
      <c r="V12" s="1042"/>
      <c r="W12" s="1042"/>
      <c r="X12" s="1042"/>
      <c r="Y12" s="1043"/>
      <c r="Z12" s="1041">
        <f>'（6）　産業財産権出願・導入費'!G14</f>
        <v>0</v>
      </c>
      <c r="AA12" s="1042"/>
      <c r="AB12" s="1042"/>
      <c r="AC12" s="1042"/>
      <c r="AD12" s="1042"/>
      <c r="AE12" s="1042"/>
      <c r="AF12" s="1042"/>
      <c r="AG12" s="1042"/>
      <c r="AH12" s="1043"/>
      <c r="AI12" s="1044">
        <f>ROUNDDOWN($Z12/5*4,-3)</f>
        <v>0</v>
      </c>
      <c r="AJ12" s="1045"/>
      <c r="AK12" s="1045"/>
      <c r="AL12" s="1045"/>
      <c r="AM12" s="1045"/>
      <c r="AN12" s="1045"/>
      <c r="AO12" s="1045"/>
      <c r="AP12" s="1045"/>
      <c r="AQ12" s="1045"/>
      <c r="AR12" s="1045"/>
      <c r="AS12" s="1046"/>
    </row>
    <row r="13" spans="1:64" ht="21" customHeight="1" x14ac:dyDescent="0.25">
      <c r="A13" s="1060"/>
      <c r="B13" s="1029" t="s">
        <v>659</v>
      </c>
      <c r="C13" s="1029"/>
      <c r="D13" s="1029"/>
      <c r="E13" s="1029"/>
      <c r="F13" s="1029"/>
      <c r="G13" s="1029"/>
      <c r="H13" s="1029"/>
      <c r="I13" s="1029"/>
      <c r="J13" s="1029"/>
      <c r="K13" s="1029"/>
      <c r="L13" s="1029"/>
      <c r="M13" s="1029"/>
      <c r="N13" s="1029"/>
      <c r="O13" s="1029"/>
      <c r="P13" s="1030">
        <f>'（7）　直接人件費'!H14</f>
        <v>0</v>
      </c>
      <c r="Q13" s="1031"/>
      <c r="R13" s="1031"/>
      <c r="S13" s="1031"/>
      <c r="T13" s="1031"/>
      <c r="U13" s="1031"/>
      <c r="V13" s="1031"/>
      <c r="W13" s="1031"/>
      <c r="X13" s="1031"/>
      <c r="Y13" s="1032"/>
      <c r="Z13" s="1030">
        <f>'（7）　直接人件費'!I14</f>
        <v>0</v>
      </c>
      <c r="AA13" s="1031"/>
      <c r="AB13" s="1031"/>
      <c r="AC13" s="1031"/>
      <c r="AD13" s="1031"/>
      <c r="AE13" s="1031"/>
      <c r="AF13" s="1031"/>
      <c r="AG13" s="1031"/>
      <c r="AH13" s="1032"/>
      <c r="AI13" s="1033">
        <f>MIN(ROUNDDOWN($Z13/5*4,-3),5000000)</f>
        <v>0</v>
      </c>
      <c r="AJ13" s="1034"/>
      <c r="AK13" s="1034"/>
      <c r="AL13" s="1034"/>
      <c r="AM13" s="1034"/>
      <c r="AN13" s="1034"/>
      <c r="AO13" s="1034"/>
      <c r="AP13" s="1034"/>
      <c r="AQ13" s="1034"/>
      <c r="AR13" s="1034"/>
      <c r="AS13" s="1035"/>
      <c r="BG13" s="401"/>
      <c r="BH13" s="401"/>
    </row>
    <row r="14" spans="1:64" ht="21" customHeight="1" x14ac:dyDescent="0.25">
      <c r="A14" s="1050"/>
      <c r="B14" s="1036" t="s">
        <v>660</v>
      </c>
      <c r="C14" s="1036"/>
      <c r="D14" s="1036"/>
      <c r="E14" s="1036"/>
      <c r="F14" s="1036"/>
      <c r="G14" s="1036"/>
      <c r="H14" s="1036"/>
      <c r="I14" s="1036"/>
      <c r="J14" s="1036"/>
      <c r="K14" s="1036"/>
      <c r="L14" s="1036"/>
      <c r="M14" s="1036"/>
      <c r="N14" s="1036"/>
      <c r="O14" s="1037"/>
      <c r="P14" s="1038">
        <f>SUM(P7:Y13)</f>
        <v>0</v>
      </c>
      <c r="Q14" s="1039"/>
      <c r="R14" s="1039"/>
      <c r="S14" s="1039"/>
      <c r="T14" s="1039"/>
      <c r="U14" s="1039"/>
      <c r="V14" s="1039"/>
      <c r="W14" s="1039"/>
      <c r="X14" s="1039"/>
      <c r="Y14" s="1040"/>
      <c r="Z14" s="1038">
        <f>SUM(Z7:AH13)</f>
        <v>0</v>
      </c>
      <c r="AA14" s="1039"/>
      <c r="AB14" s="1039"/>
      <c r="AC14" s="1039"/>
      <c r="AD14" s="1039"/>
      <c r="AE14" s="1039"/>
      <c r="AF14" s="1039"/>
      <c r="AG14" s="1039"/>
      <c r="AH14" s="1040"/>
      <c r="AI14" s="1038">
        <f>SUM(AI7:AS13)</f>
        <v>0</v>
      </c>
      <c r="AJ14" s="1039"/>
      <c r="AK14" s="1039"/>
      <c r="AL14" s="1039"/>
      <c r="AM14" s="1039"/>
      <c r="AN14" s="1039"/>
      <c r="AO14" s="1039"/>
      <c r="AP14" s="1039"/>
      <c r="AQ14" s="1039"/>
      <c r="AR14" s="1039"/>
      <c r="AS14" s="1040"/>
      <c r="BG14" s="401"/>
      <c r="BH14" s="401"/>
    </row>
    <row r="15" spans="1:64" ht="21" customHeight="1" x14ac:dyDescent="0.25">
      <c r="A15" s="1048" t="s">
        <v>661</v>
      </c>
      <c r="B15" s="1051" t="s">
        <v>662</v>
      </c>
      <c r="C15" s="1051"/>
      <c r="D15" s="1051"/>
      <c r="E15" s="1051"/>
      <c r="F15" s="1051"/>
      <c r="G15" s="1051"/>
      <c r="H15" s="1051"/>
      <c r="I15" s="1051"/>
      <c r="J15" s="1051"/>
      <c r="K15" s="1051"/>
      <c r="L15" s="1051"/>
      <c r="M15" s="1051"/>
      <c r="N15" s="1051"/>
      <c r="O15" s="1051"/>
      <c r="P15" s="1052">
        <f>'（8）　広告費'!G14</f>
        <v>0</v>
      </c>
      <c r="Q15" s="1053"/>
      <c r="R15" s="1053"/>
      <c r="S15" s="1053"/>
      <c r="T15" s="1053"/>
      <c r="U15" s="1053"/>
      <c r="V15" s="1053"/>
      <c r="W15" s="1053"/>
      <c r="X15" s="1053"/>
      <c r="Y15" s="1054"/>
      <c r="Z15" s="1052">
        <f>'（8）　広告費'!H14</f>
        <v>0</v>
      </c>
      <c r="AA15" s="1053"/>
      <c r="AB15" s="1053"/>
      <c r="AC15" s="1053"/>
      <c r="AD15" s="1053"/>
      <c r="AE15" s="1053"/>
      <c r="AF15" s="1053"/>
      <c r="AG15" s="1053"/>
      <c r="AH15" s="1054"/>
      <c r="AI15" s="1055">
        <f>ROUNDDOWN($Z15/5*4,-3)</f>
        <v>0</v>
      </c>
      <c r="AJ15" s="1056"/>
      <c r="AK15" s="1056"/>
      <c r="AL15" s="1056"/>
      <c r="AM15" s="1056"/>
      <c r="AN15" s="1056"/>
      <c r="AO15" s="1056"/>
      <c r="AP15" s="1056"/>
      <c r="AQ15" s="1056"/>
      <c r="AR15" s="1056"/>
      <c r="AS15" s="1057"/>
      <c r="BG15" s="401"/>
      <c r="BH15" s="401"/>
      <c r="BI15" s="401"/>
      <c r="BJ15" s="401"/>
    </row>
    <row r="16" spans="1:64" ht="21" customHeight="1" x14ac:dyDescent="0.25">
      <c r="A16" s="1049"/>
      <c r="B16" s="1047" t="s">
        <v>663</v>
      </c>
      <c r="C16" s="1047"/>
      <c r="D16" s="1047"/>
      <c r="E16" s="1047"/>
      <c r="F16" s="1047"/>
      <c r="G16" s="1047"/>
      <c r="H16" s="1047"/>
      <c r="I16" s="1047"/>
      <c r="J16" s="1047"/>
      <c r="K16" s="1047"/>
      <c r="L16" s="1047"/>
      <c r="M16" s="1047"/>
      <c r="N16" s="1047"/>
      <c r="O16" s="1047"/>
      <c r="P16" s="1041">
        <f>'（9）　展示会等参加費'!H14</f>
        <v>0</v>
      </c>
      <c r="Q16" s="1042"/>
      <c r="R16" s="1042"/>
      <c r="S16" s="1042"/>
      <c r="T16" s="1042"/>
      <c r="U16" s="1042"/>
      <c r="V16" s="1042"/>
      <c r="W16" s="1042"/>
      <c r="X16" s="1042"/>
      <c r="Y16" s="1043"/>
      <c r="Z16" s="1041">
        <f>'（9）　展示会等参加費'!I14</f>
        <v>0</v>
      </c>
      <c r="AA16" s="1042"/>
      <c r="AB16" s="1042"/>
      <c r="AC16" s="1042"/>
      <c r="AD16" s="1042"/>
      <c r="AE16" s="1042"/>
      <c r="AF16" s="1042"/>
      <c r="AG16" s="1042"/>
      <c r="AH16" s="1043"/>
      <c r="AI16" s="1044">
        <f>ROUNDDOWN($Z16/5*4,-3)</f>
        <v>0</v>
      </c>
      <c r="AJ16" s="1045"/>
      <c r="AK16" s="1045"/>
      <c r="AL16" s="1045"/>
      <c r="AM16" s="1045"/>
      <c r="AN16" s="1045"/>
      <c r="AO16" s="1045"/>
      <c r="AP16" s="1045"/>
      <c r="AQ16" s="1045"/>
      <c r="AR16" s="1045"/>
      <c r="AS16" s="1046"/>
      <c r="AU16" s="1028" t="str">
        <f>IF((AI15+AI16+AI17)&lt;3000001,"","←試作品広報費の合計が300万円となるように、各経費区分の助成金交付申請額を調整してください。")</f>
        <v/>
      </c>
      <c r="AV16" s="1028"/>
      <c r="AW16" s="1028"/>
      <c r="AX16" s="1028"/>
      <c r="AY16" s="1028"/>
      <c r="AZ16" s="1028"/>
      <c r="BA16" s="1028"/>
      <c r="BB16" s="1028"/>
      <c r="BC16" s="1028"/>
      <c r="BD16" s="1028"/>
      <c r="BE16" s="1028"/>
      <c r="BF16" s="1028"/>
      <c r="BG16" s="1028"/>
      <c r="BH16" s="1028"/>
      <c r="BI16" s="1028"/>
      <c r="BJ16" s="1028"/>
      <c r="BK16" s="1028"/>
      <c r="BL16" s="1028"/>
    </row>
    <row r="17" spans="1:64" ht="21" customHeight="1" x14ac:dyDescent="0.25">
      <c r="A17" s="1049"/>
      <c r="B17" s="1029" t="s">
        <v>664</v>
      </c>
      <c r="C17" s="1029"/>
      <c r="D17" s="1029"/>
      <c r="E17" s="1029"/>
      <c r="F17" s="1029"/>
      <c r="G17" s="1029"/>
      <c r="H17" s="1029"/>
      <c r="I17" s="1029"/>
      <c r="J17" s="1029"/>
      <c r="K17" s="1029"/>
      <c r="L17" s="1029"/>
      <c r="M17" s="1029"/>
      <c r="N17" s="1029"/>
      <c r="O17" s="1029"/>
      <c r="P17" s="1030">
        <f>'（10）-1　イベント開催費'!G14</f>
        <v>0</v>
      </c>
      <c r="Q17" s="1031"/>
      <c r="R17" s="1031"/>
      <c r="S17" s="1031"/>
      <c r="T17" s="1031"/>
      <c r="U17" s="1031"/>
      <c r="V17" s="1031"/>
      <c r="W17" s="1031"/>
      <c r="X17" s="1031"/>
      <c r="Y17" s="1032"/>
      <c r="Z17" s="1030">
        <f>'（10）-1　イベント開催費'!H14</f>
        <v>0</v>
      </c>
      <c r="AA17" s="1031"/>
      <c r="AB17" s="1031"/>
      <c r="AC17" s="1031"/>
      <c r="AD17" s="1031"/>
      <c r="AE17" s="1031"/>
      <c r="AF17" s="1031"/>
      <c r="AG17" s="1031"/>
      <c r="AH17" s="1032"/>
      <c r="AI17" s="1033">
        <f>ROUNDDOWN($Z17/5*4,-3)</f>
        <v>0</v>
      </c>
      <c r="AJ17" s="1034"/>
      <c r="AK17" s="1034"/>
      <c r="AL17" s="1034"/>
      <c r="AM17" s="1034"/>
      <c r="AN17" s="1034"/>
      <c r="AO17" s="1034"/>
      <c r="AP17" s="1034"/>
      <c r="AQ17" s="1034"/>
      <c r="AR17" s="1034"/>
      <c r="AS17" s="1035"/>
      <c r="AU17" s="1028"/>
      <c r="AV17" s="1028"/>
      <c r="AW17" s="1028"/>
      <c r="AX17" s="1028"/>
      <c r="AY17" s="1028"/>
      <c r="AZ17" s="1028"/>
      <c r="BA17" s="1028"/>
      <c r="BB17" s="1028"/>
      <c r="BC17" s="1028"/>
      <c r="BD17" s="1028"/>
      <c r="BE17" s="1028"/>
      <c r="BF17" s="1028"/>
      <c r="BG17" s="1028"/>
      <c r="BH17" s="1028"/>
      <c r="BI17" s="1028"/>
      <c r="BJ17" s="1028"/>
      <c r="BK17" s="1028"/>
      <c r="BL17" s="1028"/>
    </row>
    <row r="18" spans="1:64" ht="21" customHeight="1" x14ac:dyDescent="0.25">
      <c r="A18" s="1050"/>
      <c r="B18" s="1036" t="s">
        <v>665</v>
      </c>
      <c r="C18" s="1036"/>
      <c r="D18" s="1036"/>
      <c r="E18" s="1036"/>
      <c r="F18" s="1036"/>
      <c r="G18" s="1036"/>
      <c r="H18" s="1036"/>
      <c r="I18" s="1036"/>
      <c r="J18" s="1036"/>
      <c r="K18" s="1036"/>
      <c r="L18" s="1036"/>
      <c r="M18" s="1036"/>
      <c r="N18" s="1036"/>
      <c r="O18" s="1037"/>
      <c r="P18" s="1038">
        <f>SUM(P15:Y17)</f>
        <v>0</v>
      </c>
      <c r="Q18" s="1039"/>
      <c r="R18" s="1039"/>
      <c r="S18" s="1039"/>
      <c r="T18" s="1039"/>
      <c r="U18" s="1039"/>
      <c r="V18" s="1039"/>
      <c r="W18" s="1039"/>
      <c r="X18" s="1039"/>
      <c r="Y18" s="1040"/>
      <c r="Z18" s="1038">
        <f>SUM(Z15:AH17)</f>
        <v>0</v>
      </c>
      <c r="AA18" s="1039"/>
      <c r="AB18" s="1039"/>
      <c r="AC18" s="1039"/>
      <c r="AD18" s="1039"/>
      <c r="AE18" s="1039"/>
      <c r="AF18" s="1039"/>
      <c r="AG18" s="1039"/>
      <c r="AH18" s="1040"/>
      <c r="AI18" s="1038">
        <f>SUM(AI15:AQ17)</f>
        <v>0</v>
      </c>
      <c r="AJ18" s="1039"/>
      <c r="AK18" s="1039"/>
      <c r="AL18" s="1039"/>
      <c r="AM18" s="1039"/>
      <c r="AN18" s="1039"/>
      <c r="AO18" s="1039"/>
      <c r="AP18" s="1039"/>
      <c r="AQ18" s="1039"/>
      <c r="AR18" s="1039"/>
      <c r="AS18" s="1040"/>
    </row>
    <row r="19" spans="1:64" ht="21" customHeight="1" x14ac:dyDescent="0.25">
      <c r="A19" s="402"/>
      <c r="B19" s="1015" t="s">
        <v>666</v>
      </c>
      <c r="C19" s="1015"/>
      <c r="D19" s="1015"/>
      <c r="E19" s="1015"/>
      <c r="F19" s="1015"/>
      <c r="G19" s="1015"/>
      <c r="H19" s="1015"/>
      <c r="I19" s="1015"/>
      <c r="J19" s="1015"/>
      <c r="K19" s="1015"/>
      <c r="L19" s="1015"/>
      <c r="M19" s="1015"/>
      <c r="N19" s="1015"/>
      <c r="O19" s="1015"/>
      <c r="P19" s="1016">
        <f>ROUNDDOWN('（11）　その他助成対象外経費'!D8*1.1,0)</f>
        <v>0</v>
      </c>
      <c r="Q19" s="1017"/>
      <c r="R19" s="1017"/>
      <c r="S19" s="1017"/>
      <c r="T19" s="1017"/>
      <c r="U19" s="1017"/>
      <c r="V19" s="1017"/>
      <c r="W19" s="1017"/>
      <c r="X19" s="1017"/>
      <c r="Y19" s="1018"/>
      <c r="Z19" s="1019"/>
      <c r="AA19" s="1020"/>
      <c r="AB19" s="1020"/>
      <c r="AC19" s="1020"/>
      <c r="AD19" s="1020"/>
      <c r="AE19" s="1020"/>
      <c r="AF19" s="1020"/>
      <c r="AG19" s="1020"/>
      <c r="AH19" s="1021"/>
      <c r="AI19" s="1022"/>
      <c r="AJ19" s="1023"/>
      <c r="AK19" s="1023"/>
      <c r="AL19" s="1023"/>
      <c r="AM19" s="1023"/>
      <c r="AN19" s="1023"/>
      <c r="AO19" s="1023"/>
      <c r="AP19" s="1023"/>
      <c r="AQ19" s="1023"/>
      <c r="AR19" s="1023"/>
      <c r="AS19" s="1024"/>
      <c r="AU19" s="403"/>
      <c r="BH19" s="404"/>
    </row>
    <row r="20" spans="1:64" ht="22.5" customHeight="1" x14ac:dyDescent="0.25">
      <c r="A20" s="405"/>
      <c r="B20" s="988" t="s">
        <v>667</v>
      </c>
      <c r="C20" s="989"/>
      <c r="D20" s="989"/>
      <c r="E20" s="989"/>
      <c r="F20" s="989"/>
      <c r="G20" s="989"/>
      <c r="H20" s="989"/>
      <c r="I20" s="989"/>
      <c r="J20" s="989"/>
      <c r="K20" s="989"/>
      <c r="L20" s="989"/>
      <c r="M20" s="989"/>
      <c r="N20" s="989"/>
      <c r="O20" s="989"/>
      <c r="P20" s="1025">
        <f>P14+P18+P19</f>
        <v>0</v>
      </c>
      <c r="Q20" s="1026"/>
      <c r="R20" s="1026"/>
      <c r="S20" s="1026"/>
      <c r="T20" s="1026"/>
      <c r="U20" s="1026"/>
      <c r="V20" s="1026"/>
      <c r="W20" s="1026"/>
      <c r="X20" s="1026"/>
      <c r="Y20" s="1027"/>
      <c r="Z20" s="1025">
        <f>Z14+Z18</f>
        <v>0</v>
      </c>
      <c r="AA20" s="1026"/>
      <c r="AB20" s="1026"/>
      <c r="AC20" s="1026"/>
      <c r="AD20" s="1026"/>
      <c r="AE20" s="1026"/>
      <c r="AF20" s="1026"/>
      <c r="AG20" s="1026"/>
      <c r="AH20" s="1027"/>
      <c r="AI20" s="1025">
        <f>AI14+AI18</f>
        <v>0</v>
      </c>
      <c r="AJ20" s="1026"/>
      <c r="AK20" s="1026"/>
      <c r="AL20" s="1026"/>
      <c r="AM20" s="1026"/>
      <c r="AN20" s="1026"/>
      <c r="AO20" s="1026"/>
      <c r="AP20" s="1026"/>
      <c r="AQ20" s="1026"/>
      <c r="AR20" s="1026"/>
      <c r="AS20" s="1027"/>
      <c r="AU20" s="987" t="str">
        <f>IF(AI20&lt;15000001,"","←1,500万円となるように、各経費区分の助成金交付申請額を調整してください。")</f>
        <v/>
      </c>
      <c r="AV20" s="987"/>
      <c r="AW20" s="987"/>
      <c r="AX20" s="987"/>
      <c r="AY20" s="987"/>
      <c r="AZ20" s="987"/>
      <c r="BA20" s="987"/>
      <c r="BB20" s="987"/>
      <c r="BC20" s="987"/>
      <c r="BD20" s="987"/>
      <c r="BE20" s="987"/>
      <c r="BF20" s="987"/>
      <c r="BG20" s="987"/>
      <c r="BH20" s="987"/>
      <c r="BI20" s="987"/>
      <c r="BJ20" s="987"/>
      <c r="BK20" s="987"/>
      <c r="BL20" s="987"/>
    </row>
    <row r="21" spans="1:64" ht="8.15" customHeight="1" x14ac:dyDescent="0.25">
      <c r="A21" s="314"/>
      <c r="B21" s="314"/>
      <c r="C21" s="314"/>
      <c r="D21" s="406"/>
      <c r="E21" s="314"/>
      <c r="F21" s="314"/>
      <c r="G21" s="314"/>
      <c r="H21" s="314"/>
      <c r="I21" s="314"/>
      <c r="J21" s="314"/>
      <c r="K21" s="399"/>
      <c r="L21" s="399"/>
      <c r="M21" s="399"/>
      <c r="N21" s="399"/>
      <c r="O21" s="399"/>
      <c r="P21" s="399"/>
      <c r="Q21" s="399"/>
      <c r="R21" s="399"/>
      <c r="S21" s="399"/>
      <c r="T21" s="399"/>
      <c r="U21" s="399"/>
      <c r="V21" s="399"/>
      <c r="W21" s="399"/>
      <c r="X21" s="407"/>
      <c r="Y21" s="407"/>
      <c r="Z21" s="399"/>
      <c r="AA21" s="399"/>
      <c r="AB21" s="399"/>
      <c r="AC21" s="399"/>
      <c r="AD21" s="399"/>
      <c r="AE21" s="399"/>
      <c r="AF21" s="399"/>
      <c r="AG21" s="399"/>
      <c r="AH21" s="399"/>
      <c r="AI21" s="399"/>
      <c r="AJ21" s="399"/>
      <c r="AK21" s="399"/>
      <c r="AL21" s="399"/>
      <c r="AM21" s="399"/>
      <c r="AN21" s="399"/>
      <c r="AO21" s="399"/>
      <c r="AP21" s="399"/>
      <c r="AQ21" s="399"/>
      <c r="AR21" s="314"/>
      <c r="AS21" s="314"/>
      <c r="AU21" s="987"/>
      <c r="AV21" s="987"/>
      <c r="AW21" s="987"/>
      <c r="AX21" s="987"/>
      <c r="AY21" s="987"/>
      <c r="AZ21" s="987"/>
      <c r="BA21" s="987"/>
      <c r="BB21" s="987"/>
      <c r="BC21" s="987"/>
      <c r="BD21" s="987"/>
      <c r="BE21" s="987"/>
      <c r="BF21" s="987"/>
      <c r="BG21" s="987"/>
      <c r="BH21" s="987"/>
      <c r="BI21" s="987"/>
      <c r="BJ21" s="987"/>
      <c r="BK21" s="987"/>
      <c r="BL21" s="987"/>
    </row>
    <row r="22" spans="1:64" ht="15" customHeight="1" x14ac:dyDescent="0.25">
      <c r="A22" s="396" t="s">
        <v>668</v>
      </c>
      <c r="B22" s="389"/>
      <c r="C22" s="389"/>
      <c r="D22" s="408"/>
      <c r="E22" s="389"/>
      <c r="F22" s="389"/>
      <c r="G22" s="389"/>
      <c r="H22" s="389"/>
      <c r="I22" s="389"/>
      <c r="J22" s="389"/>
      <c r="K22" s="394"/>
      <c r="L22" s="394"/>
      <c r="M22" s="394"/>
      <c r="N22" s="394"/>
      <c r="O22" s="394"/>
      <c r="P22" s="394"/>
      <c r="Q22" s="394"/>
      <c r="R22" s="394"/>
      <c r="S22" s="394"/>
      <c r="T22" s="394"/>
      <c r="U22" s="394"/>
      <c r="V22" s="394"/>
      <c r="W22" s="394"/>
      <c r="X22" s="409"/>
      <c r="Y22" s="409"/>
      <c r="Z22" s="394"/>
      <c r="AA22" s="394"/>
      <c r="AB22" s="394"/>
      <c r="AC22" s="394"/>
      <c r="AD22" s="394"/>
      <c r="AE22" s="394"/>
      <c r="AF22" s="394"/>
      <c r="AG22" s="394"/>
      <c r="AH22" s="394"/>
      <c r="AI22" s="394"/>
      <c r="AJ22" s="394"/>
      <c r="AK22" s="394"/>
      <c r="AL22" s="1012" t="s">
        <v>669</v>
      </c>
      <c r="AM22" s="1012"/>
      <c r="AN22" s="1012"/>
      <c r="AO22" s="1012"/>
      <c r="AP22" s="1012"/>
      <c r="AQ22" s="1012"/>
      <c r="AR22" s="1012"/>
      <c r="AS22" s="1012"/>
      <c r="AT22" s="395"/>
      <c r="AU22" s="987"/>
      <c r="AV22" s="987"/>
      <c r="AW22" s="987"/>
      <c r="AX22" s="987"/>
      <c r="AY22" s="987"/>
      <c r="AZ22" s="987"/>
      <c r="BA22" s="987"/>
      <c r="BB22" s="987"/>
      <c r="BC22" s="987"/>
      <c r="BD22" s="987"/>
      <c r="BE22" s="987"/>
      <c r="BF22" s="987"/>
      <c r="BG22" s="987"/>
      <c r="BH22" s="987"/>
      <c r="BI22" s="987"/>
      <c r="BJ22" s="987"/>
      <c r="BK22" s="987"/>
      <c r="BL22" s="987"/>
    </row>
    <row r="23" spans="1:64" s="411" customFormat="1" ht="8.15" customHeight="1" x14ac:dyDescent="0.25">
      <c r="A23" s="387"/>
      <c r="B23" s="387"/>
      <c r="C23" s="388"/>
      <c r="D23" s="387"/>
      <c r="E23" s="387"/>
      <c r="F23" s="387"/>
      <c r="G23" s="387"/>
      <c r="H23" s="387"/>
      <c r="I23" s="410"/>
      <c r="J23" s="388"/>
      <c r="K23" s="388"/>
      <c r="L23" s="388"/>
      <c r="M23" s="386"/>
      <c r="N23" s="388"/>
      <c r="O23" s="388"/>
      <c r="P23" s="388"/>
      <c r="Q23" s="388"/>
      <c r="R23" s="388"/>
      <c r="S23" s="388"/>
      <c r="T23" s="388"/>
      <c r="U23" s="388"/>
      <c r="V23" s="388"/>
      <c r="W23" s="388"/>
      <c r="X23" s="388"/>
      <c r="Y23" s="388"/>
      <c r="Z23" s="388"/>
      <c r="AA23" s="388"/>
      <c r="AB23" s="388"/>
      <c r="AC23" s="388"/>
      <c r="AD23" s="388"/>
      <c r="AE23" s="388"/>
      <c r="AF23" s="388"/>
      <c r="AG23" s="388"/>
      <c r="AH23" s="388"/>
      <c r="AI23" s="388"/>
      <c r="AJ23" s="388"/>
      <c r="AK23" s="388"/>
      <c r="AL23" s="1013"/>
      <c r="AM23" s="1013"/>
      <c r="AN23" s="1013"/>
      <c r="AO23" s="1013"/>
      <c r="AP23" s="1013"/>
      <c r="AQ23" s="1013"/>
      <c r="AR23" s="1013"/>
      <c r="AS23" s="1013"/>
      <c r="AT23" s="390"/>
      <c r="AU23" s="390"/>
      <c r="BH23" s="400" t="str">
        <f>IF(SUM(BH15:BH16)&gt;5000000,BJ16,IF(SUM(BH15:BH16)&gt;=1,#REF!,""))</f>
        <v/>
      </c>
    </row>
    <row r="24" spans="1:64" ht="19" customHeight="1" x14ac:dyDescent="0.25">
      <c r="A24" s="989" t="s">
        <v>670</v>
      </c>
      <c r="B24" s="989"/>
      <c r="C24" s="989"/>
      <c r="D24" s="989"/>
      <c r="E24" s="989"/>
      <c r="F24" s="989"/>
      <c r="G24" s="989"/>
      <c r="H24" s="989"/>
      <c r="I24" s="989"/>
      <c r="J24" s="989"/>
      <c r="K24" s="989"/>
      <c r="L24" s="989"/>
      <c r="M24" s="989" t="s">
        <v>671</v>
      </c>
      <c r="N24" s="989"/>
      <c r="O24" s="989"/>
      <c r="P24" s="989"/>
      <c r="Q24" s="989"/>
      <c r="R24" s="989"/>
      <c r="S24" s="989"/>
      <c r="T24" s="989"/>
      <c r="U24" s="989"/>
      <c r="V24" s="989"/>
      <c r="W24" s="989"/>
      <c r="X24" s="1014" t="s">
        <v>672</v>
      </c>
      <c r="Y24" s="1014"/>
      <c r="Z24" s="1014"/>
      <c r="AA24" s="1014"/>
      <c r="AB24" s="1014"/>
      <c r="AC24" s="1014"/>
      <c r="AD24" s="1014"/>
      <c r="AE24" s="1014"/>
      <c r="AF24" s="1014"/>
      <c r="AG24" s="1014"/>
      <c r="AH24" s="1014"/>
      <c r="AI24" s="1014"/>
      <c r="AJ24" s="989" t="s">
        <v>673</v>
      </c>
      <c r="AK24" s="989"/>
      <c r="AL24" s="989"/>
      <c r="AM24" s="989"/>
      <c r="AN24" s="989"/>
      <c r="AO24" s="989"/>
      <c r="AP24" s="989"/>
      <c r="AQ24" s="989"/>
      <c r="AR24" s="989"/>
      <c r="AS24" s="989"/>
      <c r="AT24" s="395"/>
      <c r="AU24" s="395"/>
    </row>
    <row r="25" spans="1:64" ht="21" customHeight="1" x14ac:dyDescent="0.25">
      <c r="A25" s="1006" t="s">
        <v>674</v>
      </c>
      <c r="B25" s="1008" t="s">
        <v>675</v>
      </c>
      <c r="C25" s="1008"/>
      <c r="D25" s="1008"/>
      <c r="E25" s="1008"/>
      <c r="F25" s="1008"/>
      <c r="G25" s="1008"/>
      <c r="H25" s="1008"/>
      <c r="I25" s="1008"/>
      <c r="J25" s="1008"/>
      <c r="K25" s="1008"/>
      <c r="L25" s="1008"/>
      <c r="M25" s="1009"/>
      <c r="N25" s="1009"/>
      <c r="O25" s="1009"/>
      <c r="P25" s="1009"/>
      <c r="Q25" s="1009"/>
      <c r="R25" s="1009"/>
      <c r="S25" s="1009"/>
      <c r="T25" s="1009"/>
      <c r="U25" s="1009"/>
      <c r="V25" s="1009"/>
      <c r="W25" s="1009"/>
      <c r="X25" s="1010"/>
      <c r="Y25" s="1010"/>
      <c r="Z25" s="1010"/>
      <c r="AA25" s="1010"/>
      <c r="AB25" s="1010"/>
      <c r="AC25" s="1010"/>
      <c r="AD25" s="1010"/>
      <c r="AE25" s="1010"/>
      <c r="AF25" s="1010"/>
      <c r="AG25" s="1010"/>
      <c r="AH25" s="1010"/>
      <c r="AI25" s="1010"/>
      <c r="AJ25" s="1011"/>
      <c r="AK25" s="1011"/>
      <c r="AL25" s="1011"/>
      <c r="AM25" s="1011"/>
      <c r="AN25" s="1011"/>
      <c r="AO25" s="1011"/>
      <c r="AP25" s="1011"/>
      <c r="AQ25" s="1011"/>
      <c r="AR25" s="1011"/>
      <c r="AS25" s="1011"/>
    </row>
    <row r="26" spans="1:64" ht="21" customHeight="1" x14ac:dyDescent="0.25">
      <c r="A26" s="1006"/>
      <c r="B26" s="978" t="s">
        <v>676</v>
      </c>
      <c r="C26" s="978"/>
      <c r="D26" s="978"/>
      <c r="E26" s="978"/>
      <c r="F26" s="978"/>
      <c r="G26" s="978"/>
      <c r="H26" s="978"/>
      <c r="I26" s="978"/>
      <c r="J26" s="978"/>
      <c r="K26" s="978"/>
      <c r="L26" s="978"/>
      <c r="M26" s="998"/>
      <c r="N26" s="998"/>
      <c r="O26" s="998"/>
      <c r="P26" s="998"/>
      <c r="Q26" s="998"/>
      <c r="R26" s="998"/>
      <c r="S26" s="998"/>
      <c r="T26" s="998"/>
      <c r="U26" s="998"/>
      <c r="V26" s="998"/>
      <c r="W26" s="998"/>
      <c r="X26" s="999"/>
      <c r="Y26" s="999"/>
      <c r="Z26" s="999"/>
      <c r="AA26" s="999"/>
      <c r="AB26" s="999"/>
      <c r="AC26" s="999"/>
      <c r="AD26" s="999"/>
      <c r="AE26" s="999"/>
      <c r="AF26" s="999"/>
      <c r="AG26" s="999"/>
      <c r="AH26" s="999"/>
      <c r="AI26" s="999"/>
      <c r="AJ26" s="1000"/>
      <c r="AK26" s="1000"/>
      <c r="AL26" s="1000"/>
      <c r="AM26" s="1000"/>
      <c r="AN26" s="1000"/>
      <c r="AO26" s="1000"/>
      <c r="AP26" s="1000"/>
      <c r="AQ26" s="1000"/>
      <c r="AR26" s="1000"/>
      <c r="AS26" s="1000"/>
    </row>
    <row r="27" spans="1:64" ht="21" customHeight="1" x14ac:dyDescent="0.25">
      <c r="A27" s="1006"/>
      <c r="B27" s="978" t="s">
        <v>677</v>
      </c>
      <c r="C27" s="978"/>
      <c r="D27" s="978"/>
      <c r="E27" s="978"/>
      <c r="F27" s="978"/>
      <c r="G27" s="978"/>
      <c r="H27" s="978"/>
      <c r="I27" s="978"/>
      <c r="J27" s="978"/>
      <c r="K27" s="978"/>
      <c r="L27" s="978"/>
      <c r="M27" s="998"/>
      <c r="N27" s="998"/>
      <c r="O27" s="998"/>
      <c r="P27" s="998"/>
      <c r="Q27" s="998"/>
      <c r="R27" s="998"/>
      <c r="S27" s="998"/>
      <c r="T27" s="998"/>
      <c r="U27" s="998"/>
      <c r="V27" s="998"/>
      <c r="W27" s="998"/>
      <c r="X27" s="999"/>
      <c r="Y27" s="999"/>
      <c r="Z27" s="999"/>
      <c r="AA27" s="999"/>
      <c r="AB27" s="999"/>
      <c r="AC27" s="999"/>
      <c r="AD27" s="999"/>
      <c r="AE27" s="999"/>
      <c r="AF27" s="999"/>
      <c r="AG27" s="999"/>
      <c r="AH27" s="999"/>
      <c r="AI27" s="999"/>
      <c r="AJ27" s="1000"/>
      <c r="AK27" s="1000"/>
      <c r="AL27" s="1000"/>
      <c r="AM27" s="1000"/>
      <c r="AN27" s="1000"/>
      <c r="AO27" s="1000"/>
      <c r="AP27" s="1000"/>
      <c r="AQ27" s="1000"/>
      <c r="AR27" s="1000"/>
      <c r="AS27" s="1000"/>
    </row>
    <row r="28" spans="1:64" ht="21" customHeight="1" x14ac:dyDescent="0.25">
      <c r="A28" s="1006"/>
      <c r="B28" s="1001" t="s">
        <v>678</v>
      </c>
      <c r="C28" s="1001"/>
      <c r="D28" s="1001"/>
      <c r="E28" s="1001"/>
      <c r="F28" s="1002"/>
      <c r="G28" s="1002"/>
      <c r="H28" s="1002"/>
      <c r="I28" s="1002"/>
      <c r="J28" s="1002"/>
      <c r="K28" s="1002"/>
      <c r="L28" s="1002"/>
      <c r="M28" s="1003"/>
      <c r="N28" s="1003"/>
      <c r="O28" s="1003"/>
      <c r="P28" s="1003"/>
      <c r="Q28" s="1003"/>
      <c r="R28" s="1003"/>
      <c r="S28" s="1003"/>
      <c r="T28" s="1003"/>
      <c r="U28" s="1003"/>
      <c r="V28" s="1003"/>
      <c r="W28" s="1003"/>
      <c r="X28" s="1004"/>
      <c r="Y28" s="1004"/>
      <c r="Z28" s="1004"/>
      <c r="AA28" s="1004"/>
      <c r="AB28" s="1004"/>
      <c r="AC28" s="1004"/>
      <c r="AD28" s="1004"/>
      <c r="AE28" s="1004"/>
      <c r="AF28" s="1004"/>
      <c r="AG28" s="1004"/>
      <c r="AH28" s="1004"/>
      <c r="AI28" s="1004"/>
      <c r="AJ28" s="1005"/>
      <c r="AK28" s="1005"/>
      <c r="AL28" s="1005"/>
      <c r="AM28" s="1005"/>
      <c r="AN28" s="1005"/>
      <c r="AO28" s="1005"/>
      <c r="AP28" s="1005"/>
      <c r="AQ28" s="1005"/>
      <c r="AR28" s="1005"/>
      <c r="AS28" s="1005"/>
    </row>
    <row r="29" spans="1:64" ht="21" customHeight="1" x14ac:dyDescent="0.25">
      <c r="A29" s="1007"/>
      <c r="B29" s="988" t="s">
        <v>679</v>
      </c>
      <c r="C29" s="989"/>
      <c r="D29" s="989"/>
      <c r="E29" s="989"/>
      <c r="F29" s="989"/>
      <c r="G29" s="989"/>
      <c r="H29" s="989"/>
      <c r="I29" s="989"/>
      <c r="J29" s="989"/>
      <c r="K29" s="989"/>
      <c r="L29" s="989"/>
      <c r="M29" s="990">
        <f>SUM(M25:W28)</f>
        <v>0</v>
      </c>
      <c r="N29" s="991"/>
      <c r="O29" s="991"/>
      <c r="P29" s="991"/>
      <c r="Q29" s="991"/>
      <c r="R29" s="991"/>
      <c r="S29" s="991"/>
      <c r="T29" s="991"/>
      <c r="U29" s="991"/>
      <c r="V29" s="991"/>
      <c r="W29" s="992"/>
      <c r="X29" s="993"/>
      <c r="Y29" s="993"/>
      <c r="Z29" s="993"/>
      <c r="AA29" s="993"/>
      <c r="AB29" s="993"/>
      <c r="AC29" s="993"/>
      <c r="AD29" s="993"/>
      <c r="AE29" s="993"/>
      <c r="AF29" s="993"/>
      <c r="AG29" s="993"/>
      <c r="AH29" s="993"/>
      <c r="AI29" s="993"/>
      <c r="AJ29" s="994"/>
      <c r="AK29" s="995"/>
      <c r="AL29" s="995"/>
      <c r="AM29" s="995"/>
      <c r="AN29" s="995"/>
      <c r="AO29" s="995"/>
      <c r="AP29" s="995"/>
      <c r="AQ29" s="995"/>
      <c r="AR29" s="995"/>
      <c r="AS29" s="996"/>
    </row>
    <row r="30" spans="1:64" ht="7.5" customHeight="1" x14ac:dyDescent="0.25">
      <c r="A30" s="980"/>
      <c r="B30" s="980"/>
      <c r="C30" s="412"/>
      <c r="D30" s="412"/>
      <c r="E30" s="412"/>
      <c r="F30" s="412"/>
      <c r="G30" s="412"/>
      <c r="H30" s="412"/>
      <c r="I30" s="412"/>
      <c r="J30" s="412"/>
      <c r="K30" s="412"/>
      <c r="L30" s="412"/>
      <c r="M30" s="997" t="str">
        <f>IF(P20=M29,"","↑経費の合計と一致させてください。")</f>
        <v/>
      </c>
      <c r="N30" s="997"/>
      <c r="O30" s="997"/>
      <c r="P30" s="997"/>
      <c r="Q30" s="997"/>
      <c r="R30" s="997"/>
      <c r="S30" s="997"/>
      <c r="T30" s="997"/>
      <c r="U30" s="997"/>
      <c r="V30" s="997"/>
      <c r="W30" s="997"/>
      <c r="X30" s="412"/>
      <c r="Y30" s="412"/>
      <c r="Z30" s="412"/>
      <c r="AA30" s="412"/>
      <c r="AB30" s="412"/>
      <c r="AC30" s="412"/>
      <c r="AD30" s="412"/>
      <c r="AE30" s="412"/>
      <c r="AF30" s="412"/>
      <c r="AG30" s="412"/>
      <c r="AH30" s="412"/>
      <c r="AI30" s="412"/>
      <c r="AJ30" s="412"/>
      <c r="AK30" s="412"/>
      <c r="AL30" s="412"/>
      <c r="AM30" s="412"/>
      <c r="AN30" s="412"/>
      <c r="AO30" s="412"/>
      <c r="AP30" s="412"/>
      <c r="AQ30" s="412"/>
      <c r="AR30" s="412"/>
      <c r="AS30" s="412"/>
    </row>
    <row r="31" spans="1:64" ht="15" customHeight="1" x14ac:dyDescent="0.25">
      <c r="A31" s="391"/>
      <c r="B31" s="413"/>
      <c r="C31" s="414"/>
      <c r="D31" s="982" t="s">
        <v>680</v>
      </c>
      <c r="E31" s="982"/>
      <c r="F31" s="982"/>
      <c r="G31" s="982"/>
      <c r="H31" s="982"/>
      <c r="I31" s="982"/>
      <c r="J31" s="982"/>
      <c r="K31" s="982"/>
      <c r="L31" s="982"/>
      <c r="M31" s="982"/>
      <c r="N31" s="982"/>
      <c r="O31" s="982"/>
      <c r="P31" s="982"/>
      <c r="Q31" s="982"/>
      <c r="R31" s="982"/>
      <c r="S31" s="982"/>
      <c r="T31" s="982"/>
      <c r="U31" s="982"/>
      <c r="V31" s="982"/>
      <c r="W31" s="982"/>
      <c r="X31" s="982"/>
      <c r="Y31" s="982"/>
      <c r="Z31" s="982"/>
      <c r="AA31" s="982"/>
      <c r="AB31" s="982"/>
      <c r="AC31" s="982"/>
      <c r="AD31" s="982"/>
      <c r="AE31" s="982"/>
      <c r="AF31" s="982"/>
      <c r="AG31" s="982"/>
      <c r="AH31" s="982"/>
      <c r="AI31" s="982"/>
      <c r="AJ31" s="982"/>
      <c r="AK31" s="982"/>
      <c r="AL31" s="982"/>
      <c r="AM31" s="982"/>
      <c r="AN31" s="982"/>
      <c r="AO31" s="982"/>
      <c r="AP31" s="982"/>
      <c r="AQ31" s="982"/>
      <c r="AR31" s="982"/>
      <c r="AS31" s="982"/>
    </row>
    <row r="32" spans="1:64" ht="9.75" customHeight="1" x14ac:dyDescent="0.25">
      <c r="A32" s="983"/>
      <c r="B32" s="983"/>
      <c r="C32" s="415"/>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6"/>
      <c r="AL32" s="416"/>
      <c r="AM32" s="416"/>
      <c r="AN32" s="416"/>
      <c r="AO32" s="416"/>
      <c r="AP32" s="416"/>
      <c r="AQ32" s="416"/>
      <c r="AR32" s="416"/>
      <c r="AS32" s="416"/>
    </row>
    <row r="33" spans="1:45" ht="15" customHeight="1" x14ac:dyDescent="0.25">
      <c r="A33" s="413"/>
      <c r="B33" s="391"/>
      <c r="D33" s="984" t="s">
        <v>681</v>
      </c>
      <c r="E33" s="984"/>
      <c r="F33" s="984"/>
      <c r="G33" s="984"/>
      <c r="H33" s="984"/>
      <c r="I33" s="984"/>
      <c r="J33" s="984"/>
      <c r="K33" s="984"/>
      <c r="L33" s="984"/>
      <c r="M33" s="984"/>
      <c r="N33" s="984"/>
      <c r="O33" s="984"/>
      <c r="P33" s="984"/>
      <c r="Q33" s="984"/>
      <c r="R33" s="984"/>
      <c r="S33" s="984"/>
      <c r="T33" s="984"/>
      <c r="U33" s="984"/>
      <c r="V33" s="984"/>
      <c r="W33" s="984"/>
      <c r="X33" s="984"/>
      <c r="Y33" s="984"/>
      <c r="Z33" s="984"/>
      <c r="AA33" s="984"/>
      <c r="AB33" s="984"/>
      <c r="AC33" s="984"/>
      <c r="AD33" s="984"/>
      <c r="AE33" s="984"/>
      <c r="AF33" s="984"/>
      <c r="AG33" s="984"/>
      <c r="AH33" s="984"/>
      <c r="AI33" s="984"/>
      <c r="AJ33" s="984"/>
      <c r="AK33" s="984"/>
      <c r="AL33" s="984"/>
      <c r="AM33" s="984"/>
      <c r="AN33" s="984"/>
      <c r="AO33" s="984"/>
      <c r="AP33" s="984"/>
      <c r="AQ33" s="984"/>
      <c r="AR33" s="984"/>
      <c r="AS33" s="984"/>
    </row>
    <row r="34" spans="1:45" ht="11.25" customHeight="1" x14ac:dyDescent="0.25">
      <c r="A34" s="413"/>
      <c r="B34" s="391"/>
      <c r="D34" s="417"/>
      <c r="E34" s="417"/>
      <c r="F34" s="417"/>
      <c r="G34" s="417"/>
      <c r="H34" s="417"/>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7"/>
      <c r="AI34" s="417"/>
      <c r="AJ34" s="417"/>
      <c r="AK34" s="417"/>
      <c r="AL34" s="417"/>
      <c r="AM34" s="417"/>
      <c r="AN34" s="417"/>
      <c r="AO34" s="417"/>
      <c r="AP34" s="417"/>
      <c r="AQ34" s="417"/>
      <c r="AR34" s="417"/>
      <c r="AS34" s="417"/>
    </row>
    <row r="35" spans="1:45" ht="15" customHeight="1" x14ac:dyDescent="0.25">
      <c r="A35" s="413"/>
      <c r="B35" s="391"/>
      <c r="D35" s="985" t="s">
        <v>682</v>
      </c>
      <c r="E35" s="985"/>
      <c r="F35" s="985"/>
      <c r="G35" s="985"/>
      <c r="H35" s="985"/>
      <c r="I35" s="985"/>
      <c r="J35" s="985"/>
      <c r="K35" s="985"/>
      <c r="L35" s="985"/>
      <c r="M35" s="985"/>
      <c r="N35" s="985"/>
      <c r="O35" s="985"/>
      <c r="P35" s="985"/>
      <c r="Q35" s="985"/>
      <c r="R35" s="985"/>
      <c r="S35" s="985"/>
      <c r="T35" s="985"/>
      <c r="U35" s="985"/>
      <c r="V35" s="985"/>
      <c r="W35" s="985"/>
      <c r="X35" s="985"/>
      <c r="Y35" s="985"/>
      <c r="Z35" s="985"/>
      <c r="AA35" s="985"/>
      <c r="AB35" s="985"/>
      <c r="AC35" s="985"/>
      <c r="AD35" s="985"/>
      <c r="AE35" s="985"/>
      <c r="AF35" s="985"/>
      <c r="AG35" s="985"/>
      <c r="AH35" s="985"/>
      <c r="AI35" s="985"/>
      <c r="AJ35" s="985"/>
      <c r="AK35" s="985"/>
      <c r="AL35" s="985"/>
      <c r="AM35" s="985"/>
      <c r="AN35" s="985"/>
      <c r="AO35" s="985"/>
      <c r="AP35" s="985"/>
      <c r="AQ35" s="985"/>
      <c r="AR35" s="985"/>
      <c r="AS35" s="985"/>
    </row>
    <row r="36" spans="1:45" ht="7.5" customHeight="1" x14ac:dyDescent="0.25">
      <c r="A36" s="391"/>
      <c r="B36" s="413"/>
      <c r="C36" s="414"/>
      <c r="D36" s="418"/>
      <c r="E36" s="418"/>
      <c r="F36" s="418"/>
      <c r="G36" s="418"/>
      <c r="H36" s="418"/>
      <c r="I36" s="418"/>
      <c r="J36" s="418"/>
      <c r="K36" s="418"/>
      <c r="L36" s="418"/>
      <c r="M36" s="418"/>
      <c r="N36" s="418"/>
      <c r="O36" s="418"/>
      <c r="P36" s="418"/>
      <c r="Q36" s="418"/>
      <c r="R36" s="418"/>
      <c r="S36" s="418"/>
      <c r="T36" s="418"/>
      <c r="U36" s="418"/>
      <c r="V36" s="418"/>
      <c r="W36" s="418"/>
      <c r="X36" s="418"/>
      <c r="Y36" s="418"/>
      <c r="Z36" s="418"/>
      <c r="AA36" s="418"/>
      <c r="AB36" s="418"/>
      <c r="AC36" s="418"/>
      <c r="AD36" s="418"/>
      <c r="AE36" s="418"/>
      <c r="AF36" s="418"/>
      <c r="AG36" s="418"/>
      <c r="AH36" s="418"/>
      <c r="AI36" s="418"/>
      <c r="AJ36" s="418"/>
      <c r="AK36" s="418"/>
      <c r="AL36" s="418"/>
      <c r="AM36" s="418"/>
      <c r="AN36" s="418"/>
      <c r="AO36" s="418"/>
      <c r="AP36" s="418"/>
      <c r="AQ36" s="418"/>
      <c r="AR36" s="418"/>
      <c r="AS36" s="418"/>
    </row>
    <row r="37" spans="1:45" ht="30" customHeight="1" x14ac:dyDescent="0.25">
      <c r="A37" s="986"/>
      <c r="B37" s="986"/>
      <c r="D37" s="981" t="s">
        <v>683</v>
      </c>
      <c r="E37" s="981"/>
      <c r="F37" s="981"/>
      <c r="G37" s="981"/>
      <c r="H37" s="981"/>
      <c r="I37" s="981"/>
      <c r="J37" s="981"/>
      <c r="K37" s="981"/>
      <c r="L37" s="981"/>
      <c r="M37" s="981"/>
      <c r="N37" s="981"/>
      <c r="O37" s="981"/>
      <c r="P37" s="981"/>
      <c r="Q37" s="981"/>
      <c r="R37" s="981"/>
      <c r="S37" s="981"/>
      <c r="T37" s="981"/>
      <c r="U37" s="981"/>
      <c r="V37" s="981"/>
      <c r="W37" s="981"/>
      <c r="X37" s="981"/>
      <c r="Y37" s="981"/>
      <c r="Z37" s="981"/>
      <c r="AA37" s="981"/>
      <c r="AB37" s="981"/>
      <c r="AC37" s="981"/>
      <c r="AD37" s="981"/>
      <c r="AE37" s="981"/>
      <c r="AF37" s="981"/>
      <c r="AG37" s="981"/>
      <c r="AH37" s="981"/>
      <c r="AI37" s="981"/>
      <c r="AJ37" s="981"/>
      <c r="AK37" s="981"/>
      <c r="AL37" s="981"/>
      <c r="AM37" s="981"/>
      <c r="AN37" s="981"/>
      <c r="AO37" s="981"/>
      <c r="AP37" s="981"/>
      <c r="AQ37" s="981"/>
      <c r="AR37" s="981"/>
      <c r="AS37" s="981"/>
    </row>
    <row r="38" spans="1:45" s="420" customFormat="1" ht="7.5" customHeight="1" x14ac:dyDescent="0.25">
      <c r="A38" s="419"/>
      <c r="B38" s="419"/>
      <c r="C38" s="419"/>
      <c r="D38" s="981"/>
      <c r="E38" s="981"/>
      <c r="F38" s="981"/>
      <c r="G38" s="981"/>
      <c r="H38" s="981"/>
      <c r="I38" s="981"/>
      <c r="J38" s="981"/>
      <c r="K38" s="981"/>
      <c r="L38" s="981"/>
      <c r="M38" s="981"/>
      <c r="N38" s="981"/>
      <c r="O38" s="981"/>
      <c r="P38" s="981"/>
      <c r="Q38" s="981"/>
      <c r="R38" s="981"/>
      <c r="S38" s="981"/>
      <c r="T38" s="981"/>
      <c r="U38" s="981"/>
      <c r="V38" s="981"/>
      <c r="W38" s="981"/>
      <c r="X38" s="981"/>
      <c r="Y38" s="981"/>
      <c r="Z38" s="981"/>
      <c r="AA38" s="981"/>
      <c r="AB38" s="981"/>
      <c r="AC38" s="981"/>
      <c r="AD38" s="981"/>
      <c r="AE38" s="981"/>
      <c r="AF38" s="981"/>
      <c r="AG38" s="981"/>
      <c r="AH38" s="981"/>
      <c r="AI38" s="981"/>
      <c r="AJ38" s="981"/>
      <c r="AK38" s="981"/>
      <c r="AL38" s="981"/>
      <c r="AM38" s="981"/>
      <c r="AN38" s="981"/>
      <c r="AO38" s="981"/>
      <c r="AP38" s="981"/>
      <c r="AQ38" s="981"/>
      <c r="AR38" s="981"/>
      <c r="AS38" s="981"/>
    </row>
    <row r="39" spans="1:45" s="420" customFormat="1" ht="37.5" customHeight="1" x14ac:dyDescent="0.25">
      <c r="A39" s="419"/>
      <c r="B39" s="419"/>
      <c r="C39" s="419"/>
      <c r="D39" s="981"/>
      <c r="E39" s="981"/>
      <c r="F39" s="981"/>
      <c r="G39" s="981"/>
      <c r="H39" s="981"/>
      <c r="I39" s="981"/>
      <c r="J39" s="981"/>
      <c r="K39" s="981"/>
      <c r="L39" s="981"/>
      <c r="M39" s="981"/>
      <c r="N39" s="981"/>
      <c r="O39" s="981"/>
      <c r="P39" s="981"/>
      <c r="Q39" s="981"/>
      <c r="R39" s="981"/>
      <c r="S39" s="981"/>
      <c r="T39" s="981"/>
      <c r="U39" s="981"/>
      <c r="V39" s="981"/>
      <c r="W39" s="981"/>
      <c r="X39" s="981"/>
      <c r="Y39" s="981"/>
      <c r="Z39" s="981"/>
      <c r="AA39" s="981"/>
      <c r="AB39" s="981"/>
      <c r="AC39" s="981"/>
      <c r="AD39" s="981"/>
      <c r="AE39" s="981"/>
      <c r="AF39" s="981"/>
      <c r="AG39" s="981"/>
      <c r="AH39" s="981"/>
      <c r="AI39" s="981"/>
      <c r="AJ39" s="981"/>
      <c r="AK39" s="981"/>
      <c r="AL39" s="981"/>
      <c r="AM39" s="981"/>
      <c r="AN39" s="981"/>
      <c r="AO39" s="981"/>
      <c r="AP39" s="981"/>
      <c r="AQ39" s="981"/>
      <c r="AR39" s="981"/>
      <c r="AS39" s="981"/>
    </row>
    <row r="40" spans="1:45" s="420" customFormat="1" ht="7.5" customHeight="1" x14ac:dyDescent="0.25">
      <c r="A40" s="419"/>
      <c r="B40" s="419"/>
      <c r="C40" s="419"/>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1"/>
      <c r="AI40" s="421"/>
      <c r="AJ40" s="421"/>
      <c r="AK40" s="421"/>
      <c r="AL40" s="421"/>
      <c r="AM40" s="421"/>
      <c r="AN40" s="421"/>
      <c r="AO40" s="421"/>
      <c r="AP40" s="421"/>
      <c r="AQ40" s="421"/>
      <c r="AR40" s="422"/>
      <c r="AS40" s="422"/>
    </row>
    <row r="41" spans="1:45" ht="15" customHeight="1" x14ac:dyDescent="0.25">
      <c r="A41" s="423"/>
      <c r="B41" s="424"/>
      <c r="D41" s="979" t="s">
        <v>684</v>
      </c>
      <c r="E41" s="979"/>
      <c r="F41" s="979"/>
      <c r="G41" s="979"/>
      <c r="H41" s="979"/>
      <c r="I41" s="979"/>
      <c r="J41" s="979"/>
      <c r="K41" s="979"/>
      <c r="L41" s="979"/>
      <c r="M41" s="979"/>
      <c r="N41" s="979"/>
      <c r="O41" s="979"/>
      <c r="P41" s="979"/>
      <c r="Q41" s="979"/>
      <c r="R41" s="979"/>
      <c r="S41" s="979"/>
      <c r="T41" s="979"/>
      <c r="U41" s="979"/>
      <c r="V41" s="979"/>
      <c r="W41" s="979"/>
      <c r="X41" s="979"/>
      <c r="Y41" s="979"/>
      <c r="Z41" s="979"/>
      <c r="AA41" s="979"/>
      <c r="AB41" s="979"/>
      <c r="AC41" s="979"/>
      <c r="AD41" s="979"/>
      <c r="AE41" s="979"/>
      <c r="AF41" s="979"/>
      <c r="AG41" s="979"/>
      <c r="AH41" s="979"/>
      <c r="AI41" s="979"/>
      <c r="AJ41" s="979"/>
      <c r="AK41" s="979"/>
      <c r="AL41" s="979"/>
      <c r="AM41" s="979"/>
      <c r="AN41" s="979"/>
      <c r="AO41" s="979"/>
      <c r="AP41" s="979"/>
      <c r="AQ41" s="979"/>
      <c r="AR41" s="979"/>
      <c r="AS41" s="979"/>
    </row>
    <row r="42" spans="1:45" ht="15" customHeight="1" x14ac:dyDescent="0.25">
      <c r="A42" s="980"/>
      <c r="B42" s="980"/>
      <c r="C42" s="314"/>
      <c r="D42" s="979"/>
      <c r="E42" s="979"/>
      <c r="F42" s="979"/>
      <c r="G42" s="979"/>
      <c r="H42" s="979"/>
      <c r="I42" s="979"/>
      <c r="J42" s="979"/>
      <c r="K42" s="979"/>
      <c r="L42" s="979"/>
      <c r="M42" s="979"/>
      <c r="N42" s="979"/>
      <c r="O42" s="979"/>
      <c r="P42" s="979"/>
      <c r="Q42" s="979"/>
      <c r="R42" s="979"/>
      <c r="S42" s="979"/>
      <c r="T42" s="979"/>
      <c r="U42" s="979"/>
      <c r="V42" s="979"/>
      <c r="W42" s="979"/>
      <c r="X42" s="979"/>
      <c r="Y42" s="979"/>
      <c r="Z42" s="979"/>
      <c r="AA42" s="979"/>
      <c r="AB42" s="979"/>
      <c r="AC42" s="979"/>
      <c r="AD42" s="979"/>
      <c r="AE42" s="979"/>
      <c r="AF42" s="979"/>
      <c r="AG42" s="979"/>
      <c r="AH42" s="979"/>
      <c r="AI42" s="979"/>
      <c r="AJ42" s="979"/>
      <c r="AK42" s="979"/>
      <c r="AL42" s="979"/>
      <c r="AM42" s="979"/>
      <c r="AN42" s="979"/>
      <c r="AO42" s="979"/>
      <c r="AP42" s="979"/>
      <c r="AQ42" s="979"/>
      <c r="AR42" s="979"/>
      <c r="AS42" s="979"/>
    </row>
    <row r="43" spans="1:45" ht="6" customHeight="1" x14ac:dyDescent="0.25">
      <c r="A43" s="424"/>
      <c r="B43" s="424"/>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5"/>
      <c r="AL43" s="425"/>
      <c r="AM43" s="425"/>
      <c r="AN43" s="425"/>
      <c r="AO43" s="425"/>
      <c r="AP43" s="425"/>
      <c r="AQ43" s="425"/>
      <c r="AR43" s="425"/>
      <c r="AS43" s="425"/>
    </row>
    <row r="44" spans="1:45" ht="15" customHeight="1" x14ac:dyDescent="0.25">
      <c r="A44" s="423"/>
      <c r="B44" s="424"/>
      <c r="C44" s="426"/>
      <c r="D44" s="981" t="s">
        <v>685</v>
      </c>
      <c r="E44" s="981"/>
      <c r="F44" s="981"/>
      <c r="G44" s="981"/>
      <c r="H44" s="981"/>
      <c r="I44" s="981"/>
      <c r="J44" s="981"/>
      <c r="K44" s="981"/>
      <c r="L44" s="981"/>
      <c r="M44" s="981"/>
      <c r="N44" s="981"/>
      <c r="O44" s="981"/>
      <c r="P44" s="981"/>
      <c r="Q44" s="981"/>
      <c r="R44" s="981"/>
      <c r="S44" s="981"/>
      <c r="T44" s="981"/>
      <c r="U44" s="981"/>
      <c r="V44" s="981"/>
      <c r="W44" s="981"/>
      <c r="X44" s="981"/>
      <c r="Y44" s="981"/>
      <c r="Z44" s="981"/>
      <c r="AA44" s="981"/>
      <c r="AB44" s="981"/>
      <c r="AC44" s="981"/>
      <c r="AD44" s="981"/>
      <c r="AE44" s="981"/>
      <c r="AF44" s="981"/>
      <c r="AG44" s="981"/>
      <c r="AH44" s="981"/>
      <c r="AI44" s="981"/>
      <c r="AJ44" s="981"/>
      <c r="AK44" s="981"/>
      <c r="AL44" s="981"/>
      <c r="AM44" s="981"/>
      <c r="AN44" s="981"/>
      <c r="AO44" s="981"/>
      <c r="AP44" s="981"/>
      <c r="AQ44" s="981"/>
      <c r="AR44" s="981"/>
      <c r="AS44" s="981"/>
    </row>
    <row r="45" spans="1:45" ht="15" customHeight="1" x14ac:dyDescent="0.25">
      <c r="A45" s="314"/>
      <c r="B45" s="314"/>
      <c r="C45" s="426"/>
      <c r="D45" s="981"/>
      <c r="E45" s="981"/>
      <c r="F45" s="981"/>
      <c r="G45" s="981"/>
      <c r="H45" s="981"/>
      <c r="I45" s="981"/>
      <c r="J45" s="981"/>
      <c r="K45" s="981"/>
      <c r="L45" s="981"/>
      <c r="M45" s="981"/>
      <c r="N45" s="981"/>
      <c r="O45" s="981"/>
      <c r="P45" s="981"/>
      <c r="Q45" s="981"/>
      <c r="R45" s="981"/>
      <c r="S45" s="981"/>
      <c r="T45" s="981"/>
      <c r="U45" s="981"/>
      <c r="V45" s="981"/>
      <c r="W45" s="981"/>
      <c r="X45" s="981"/>
      <c r="Y45" s="981"/>
      <c r="Z45" s="981"/>
      <c r="AA45" s="981"/>
      <c r="AB45" s="981"/>
      <c r="AC45" s="981"/>
      <c r="AD45" s="981"/>
      <c r="AE45" s="981"/>
      <c r="AF45" s="981"/>
      <c r="AG45" s="981"/>
      <c r="AH45" s="981"/>
      <c r="AI45" s="981"/>
      <c r="AJ45" s="981"/>
      <c r="AK45" s="981"/>
      <c r="AL45" s="981"/>
      <c r="AM45" s="981"/>
      <c r="AN45" s="981"/>
      <c r="AO45" s="981"/>
      <c r="AP45" s="981"/>
      <c r="AQ45" s="981"/>
      <c r="AR45" s="981"/>
      <c r="AS45" s="981"/>
    </row>
    <row r="46" spans="1:45" x14ac:dyDescent="0.25">
      <c r="A46" s="427"/>
      <c r="B46" s="427"/>
      <c r="D46" s="981"/>
      <c r="E46" s="981"/>
      <c r="F46" s="981"/>
      <c r="G46" s="981"/>
      <c r="H46" s="981"/>
      <c r="I46" s="981"/>
      <c r="J46" s="981"/>
      <c r="K46" s="981"/>
      <c r="L46" s="981"/>
      <c r="M46" s="981"/>
      <c r="N46" s="981"/>
      <c r="O46" s="981"/>
      <c r="P46" s="981"/>
      <c r="Q46" s="981"/>
      <c r="R46" s="981"/>
      <c r="S46" s="981"/>
      <c r="T46" s="981"/>
      <c r="U46" s="981"/>
      <c r="V46" s="981"/>
      <c r="W46" s="981"/>
      <c r="X46" s="981"/>
      <c r="Y46" s="981"/>
      <c r="Z46" s="981"/>
      <c r="AA46" s="981"/>
      <c r="AB46" s="981"/>
      <c r="AC46" s="981"/>
      <c r="AD46" s="981"/>
      <c r="AE46" s="981"/>
      <c r="AF46" s="981"/>
      <c r="AG46" s="981"/>
      <c r="AH46" s="981"/>
      <c r="AI46" s="981"/>
      <c r="AJ46" s="981"/>
      <c r="AK46" s="981"/>
      <c r="AL46" s="981"/>
      <c r="AM46" s="981"/>
      <c r="AN46" s="981"/>
      <c r="AO46" s="981"/>
      <c r="AP46" s="981"/>
      <c r="AQ46" s="981"/>
      <c r="AR46" s="981"/>
      <c r="AS46" s="981"/>
    </row>
    <row r="47" spans="1:45" ht="7.5" customHeight="1" x14ac:dyDescent="0.25">
      <c r="A47" s="427"/>
      <c r="B47" s="427"/>
      <c r="D47" s="428"/>
      <c r="E47" s="428"/>
      <c r="F47" s="428"/>
      <c r="G47" s="428"/>
      <c r="H47" s="428"/>
      <c r="I47" s="428"/>
      <c r="J47" s="428"/>
      <c r="K47" s="428"/>
      <c r="L47" s="428"/>
      <c r="M47" s="428"/>
      <c r="N47" s="428"/>
      <c r="O47" s="428"/>
      <c r="P47" s="428"/>
      <c r="Q47" s="428"/>
      <c r="R47" s="428"/>
      <c r="S47" s="428"/>
      <c r="T47" s="428"/>
      <c r="U47" s="428"/>
      <c r="V47" s="428"/>
      <c r="W47" s="428"/>
      <c r="X47" s="428"/>
      <c r="Y47" s="428"/>
      <c r="Z47" s="428"/>
      <c r="AA47" s="428"/>
      <c r="AB47" s="428"/>
      <c r="AC47" s="428"/>
      <c r="AD47" s="428"/>
      <c r="AE47" s="428"/>
      <c r="AF47" s="428"/>
      <c r="AG47" s="428"/>
      <c r="AH47" s="428"/>
      <c r="AI47" s="428"/>
      <c r="AJ47" s="428"/>
      <c r="AK47" s="428"/>
      <c r="AL47" s="428"/>
      <c r="AM47" s="428"/>
      <c r="AN47" s="428"/>
      <c r="AO47" s="428"/>
      <c r="AP47" s="428"/>
      <c r="AQ47" s="428"/>
      <c r="AR47" s="428"/>
      <c r="AS47" s="428"/>
    </row>
    <row r="48" spans="1:45" ht="28.5" customHeight="1" x14ac:dyDescent="0.25">
      <c r="A48" s="428"/>
      <c r="B48" s="428"/>
      <c r="C48" s="428"/>
      <c r="D48" s="977" t="s">
        <v>861</v>
      </c>
      <c r="E48" s="977"/>
      <c r="F48" s="977"/>
      <c r="G48" s="977"/>
      <c r="H48" s="977"/>
      <c r="I48" s="977"/>
      <c r="J48" s="977"/>
      <c r="K48" s="977"/>
      <c r="L48" s="977"/>
      <c r="M48" s="977"/>
      <c r="N48" s="977"/>
      <c r="O48" s="977"/>
      <c r="P48" s="977"/>
      <c r="Q48" s="977"/>
      <c r="R48" s="977"/>
      <c r="S48" s="977"/>
      <c r="T48" s="977"/>
      <c r="U48" s="977"/>
      <c r="V48" s="977"/>
      <c r="W48" s="977"/>
      <c r="X48" s="977"/>
      <c r="Y48" s="977"/>
      <c r="Z48" s="977"/>
      <c r="AA48" s="977"/>
      <c r="AB48" s="977"/>
      <c r="AC48" s="977"/>
      <c r="AD48" s="977"/>
      <c r="AE48" s="977"/>
      <c r="AF48" s="977"/>
      <c r="AG48" s="977"/>
      <c r="AH48" s="977"/>
      <c r="AI48" s="977"/>
      <c r="AJ48" s="977"/>
      <c r="AK48" s="977"/>
      <c r="AL48" s="977"/>
      <c r="AM48" s="977"/>
      <c r="AN48" s="977"/>
      <c r="AO48" s="977"/>
      <c r="AP48" s="977"/>
      <c r="AQ48" s="977"/>
      <c r="AR48" s="977"/>
      <c r="AS48" s="977"/>
    </row>
    <row r="49" spans="1:45" x14ac:dyDescent="0.25">
      <c r="A49" s="428"/>
      <c r="B49" s="428"/>
      <c r="C49" s="428"/>
      <c r="D49" s="977"/>
      <c r="E49" s="977"/>
      <c r="F49" s="977"/>
      <c r="G49" s="977"/>
      <c r="H49" s="977"/>
      <c r="I49" s="977"/>
      <c r="J49" s="977"/>
      <c r="K49" s="977"/>
      <c r="L49" s="977"/>
      <c r="M49" s="977"/>
      <c r="N49" s="977"/>
      <c r="O49" s="977"/>
      <c r="P49" s="977"/>
      <c r="Q49" s="977"/>
      <c r="R49" s="977"/>
      <c r="S49" s="977"/>
      <c r="T49" s="977"/>
      <c r="U49" s="977"/>
      <c r="V49" s="977"/>
      <c r="W49" s="977"/>
      <c r="X49" s="977"/>
      <c r="Y49" s="977"/>
      <c r="Z49" s="977"/>
      <c r="AA49" s="977"/>
      <c r="AB49" s="977"/>
      <c r="AC49" s="977"/>
      <c r="AD49" s="977"/>
      <c r="AE49" s="977"/>
      <c r="AF49" s="977"/>
      <c r="AG49" s="977"/>
      <c r="AH49" s="977"/>
      <c r="AI49" s="977"/>
      <c r="AJ49" s="977"/>
      <c r="AK49" s="977"/>
      <c r="AL49" s="977"/>
      <c r="AM49" s="977"/>
      <c r="AN49" s="977"/>
      <c r="AO49" s="977"/>
      <c r="AP49" s="977"/>
      <c r="AQ49" s="977"/>
      <c r="AR49" s="977"/>
      <c r="AS49" s="977"/>
    </row>
  </sheetData>
  <sheetProtection algorithmName="SHA-512" hashValue="7xkaTs0k/qtrfb0UdxfOPx20WLaJ62RpQhdc+AZzMavuFuLckfqeKdMBSKfmpSJuUXImq2w83kh/MrQIe4qaGA==" saltValue="f+qhAdRLNApes99AbLYgEQ==" spinCount="100000" sheet="1" selectLockedCells="1"/>
  <dataConsolidate/>
  <mergeCells count="107">
    <mergeCell ref="AM3:AR4"/>
    <mergeCell ref="A5:O6"/>
    <mergeCell ref="P5:Y5"/>
    <mergeCell ref="Z5:AH5"/>
    <mergeCell ref="AI5:AS5"/>
    <mergeCell ref="P6:Y6"/>
    <mergeCell ref="Z6:AH6"/>
    <mergeCell ref="AI6:AS6"/>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AI14:AS14"/>
    <mergeCell ref="B11:O11"/>
    <mergeCell ref="P11:Y11"/>
    <mergeCell ref="Z11:AH11"/>
    <mergeCell ref="AI11:AS11"/>
    <mergeCell ref="B12:O12"/>
    <mergeCell ref="P12:Y12"/>
    <mergeCell ref="Z12:AH12"/>
    <mergeCell ref="AI12:AS12"/>
    <mergeCell ref="A15:A18"/>
    <mergeCell ref="B15:O15"/>
    <mergeCell ref="P15:Y15"/>
    <mergeCell ref="Z15:AH15"/>
    <mergeCell ref="AI15:AS15"/>
    <mergeCell ref="B16:O16"/>
    <mergeCell ref="P16:Y16"/>
    <mergeCell ref="Z16:AH16"/>
    <mergeCell ref="AI16:AS16"/>
    <mergeCell ref="AU16:BL17"/>
    <mergeCell ref="B17:O17"/>
    <mergeCell ref="P17:Y17"/>
    <mergeCell ref="Z17:AH17"/>
    <mergeCell ref="AI17:AS17"/>
    <mergeCell ref="B18:O18"/>
    <mergeCell ref="P18:Y18"/>
    <mergeCell ref="Z18:AH18"/>
    <mergeCell ref="AI18:AS18"/>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20:BL22"/>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D48:AS49"/>
    <mergeCell ref="B27:L27"/>
    <mergeCell ref="D41:AS42"/>
    <mergeCell ref="A42:B42"/>
    <mergeCell ref="D44:AS46"/>
    <mergeCell ref="D31:AS31"/>
    <mergeCell ref="A32:B32"/>
    <mergeCell ref="D33:AS33"/>
    <mergeCell ref="D35:AS35"/>
    <mergeCell ref="A37:B37"/>
    <mergeCell ref="D37:AS39"/>
  </mergeCells>
  <phoneticPr fontId="1"/>
  <conditionalFormatting sqref="M29:W29">
    <cfRule type="cellIs" dxfId="258" priority="1" operator="notEqual">
      <formula>$P$20</formula>
    </cfRule>
  </conditionalFormatting>
  <dataValidations count="6">
    <dataValidation allowBlank="1" showInputMessage="1" showErrorMessage="1" prompt="申請金額が１５００万円を超える場合は、各経費区分の申請金額の数式を削除して、申請金額を調整してください。_x000a_" sqref="AI20:AS20"/>
    <dataValidation allowBlank="1" showInputMessage="1" showErrorMessage="1" prompt="賃貸費の助成金交付申請額の上限は150万円です。" sqref="AI11:AS11"/>
    <dataValidation allowBlank="1" showInputMessage="1" showErrorMessage="1" prompt="先に資金支出明細を作成してください。_x000a_自動計算式が入っていますので、数字が転記されます。" sqref="P7:Y7 Q19:Y19 Z7:AH11 P20:AH20 Z18:AS18 Q15:Y17 P8:P19 AJ15:AS17 Q8:Y13 Z12:Z16 AA15:AH16 AA12:AH13 AI14:AI17 AI12:AS12 Z17:AH17 AI7:AS9"/>
    <dataValidation type="list" errorStyle="warning" imeMode="hiragana" allowBlank="1" showInputMessage="1" showErrorMessage="1" sqref="AJ25:AS28">
      <formula1>"調達済,内諾済,折衝中,相談前"</formula1>
    </dataValidation>
    <dataValidation allowBlank="1" showInputMessage="1" showErrorMessage="1" prompt="専門家指導費の助成金交付申請額の上限は50万円です" sqref="AI10:AS10"/>
    <dataValidation allowBlank="1" showInputMessage="1" showErrorMessage="1" prompt="直接人件費の助成金交付申請額の上限は500万円です" sqref="AI13:AS13"/>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7"/>
  <sheetViews>
    <sheetView showZeros="0" view="pageBreakPreview" topLeftCell="F1" zoomScaleNormal="130" zoomScaleSheetLayoutView="100" zoomScalePageLayoutView="115" workbookViewId="0">
      <selection activeCell="AG6" sqref="AG6"/>
    </sheetView>
  </sheetViews>
  <sheetFormatPr defaultColWidth="2.15234375" defaultRowHeight="11.6" x14ac:dyDescent="0.25"/>
  <cols>
    <col min="1" max="1" width="6.4609375" style="573" customWidth="1"/>
    <col min="2" max="2" width="13.765625" style="573" customWidth="1"/>
    <col min="3" max="3" width="10.61328125" style="573" customWidth="1"/>
    <col min="4" max="4" width="10.765625" style="573" customWidth="1"/>
    <col min="5" max="5" width="6.23046875" style="573" customWidth="1"/>
    <col min="6" max="6" width="4.3828125" style="573" customWidth="1"/>
    <col min="7" max="7" width="11.84375" style="573" customWidth="1"/>
    <col min="8" max="9" width="13.15234375" style="573" customWidth="1"/>
    <col min="10" max="10" width="12.4609375" style="573" customWidth="1"/>
    <col min="11" max="11" width="2.4609375" style="439" customWidth="1"/>
    <col min="12" max="12" width="11.23046875" style="439" customWidth="1"/>
    <col min="13" max="13" width="9.4609375" style="439" customWidth="1"/>
    <col min="14" max="14" width="6.23046875" style="439" customWidth="1"/>
    <col min="15" max="213" width="2.15234375" style="439" customWidth="1"/>
    <col min="214" max="16384" width="2.15234375" style="439"/>
  </cols>
  <sheetData>
    <row r="1" spans="1:28" ht="30" customHeight="1" x14ac:dyDescent="0.25">
      <c r="A1" s="1075" t="s">
        <v>686</v>
      </c>
      <c r="B1" s="1075"/>
      <c r="C1" s="1075"/>
      <c r="D1" s="1075"/>
      <c r="E1" s="1075"/>
      <c r="F1" s="1075"/>
      <c r="G1" s="1075"/>
      <c r="H1" s="1075"/>
      <c r="I1" s="1075"/>
    </row>
    <row r="2" spans="1:28" ht="15" customHeight="1" x14ac:dyDescent="0.25">
      <c r="A2" s="1076" t="s">
        <v>687</v>
      </c>
      <c r="B2" s="1076"/>
      <c r="C2" s="1076"/>
      <c r="D2" s="1076"/>
      <c r="E2" s="1076"/>
      <c r="F2" s="1076"/>
      <c r="G2" s="1076"/>
      <c r="H2" s="1076"/>
      <c r="I2" s="1076"/>
    </row>
    <row r="3" spans="1:28" ht="15" customHeight="1" x14ac:dyDescent="0.25">
      <c r="B3" s="1077"/>
      <c r="C3" s="1078"/>
      <c r="D3" s="1078"/>
      <c r="E3" s="1078"/>
      <c r="F3" s="1078"/>
      <c r="G3" s="1078"/>
      <c r="H3" s="1078"/>
      <c r="I3" s="1078"/>
      <c r="J3" s="574" t="s">
        <v>688</v>
      </c>
    </row>
    <row r="4" spans="1:28" ht="67.5" customHeight="1" x14ac:dyDescent="0.25">
      <c r="A4" s="575" t="s">
        <v>689</v>
      </c>
      <c r="B4" s="575" t="s">
        <v>690</v>
      </c>
      <c r="C4" s="575" t="s">
        <v>691</v>
      </c>
      <c r="D4" s="575" t="s">
        <v>692</v>
      </c>
      <c r="E4" s="575" t="s">
        <v>693</v>
      </c>
      <c r="F4" s="576" t="s">
        <v>694</v>
      </c>
      <c r="G4" s="575" t="s">
        <v>695</v>
      </c>
      <c r="H4" s="575" t="s">
        <v>696</v>
      </c>
      <c r="I4" s="575" t="s">
        <v>697</v>
      </c>
      <c r="J4" s="575" t="s">
        <v>698</v>
      </c>
      <c r="K4" s="577" t="s">
        <v>699</v>
      </c>
      <c r="L4" s="440"/>
    </row>
    <row r="5" spans="1:28" ht="40" customHeight="1" x14ac:dyDescent="0.25">
      <c r="A5" s="430">
        <f>ROW()-ROW(原材料・副資材費[[#Headers],[番　号]])</f>
        <v>1</v>
      </c>
      <c r="B5" s="431"/>
      <c r="C5" s="432"/>
      <c r="D5" s="432"/>
      <c r="E5" s="433"/>
      <c r="F5" s="434"/>
      <c r="G5" s="435"/>
      <c r="H5" s="571">
        <f>ROUNDDOWN(原材料・副資材費[[#This Row],[助成対象経費
(A)×(B)
（税抜）]]*1.1,0)</f>
        <v>0</v>
      </c>
      <c r="I5" s="571">
        <f>原材料・副資材費[[#This Row],[数量
(A)]]*原材料・副資材費[[#This Row],[単価(B)
（税抜）]]</f>
        <v>0</v>
      </c>
      <c r="J5" s="432"/>
      <c r="K5"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437"/>
      <c r="M5" s="438"/>
      <c r="N5" s="438"/>
      <c r="O5" s="438"/>
      <c r="P5" s="438"/>
      <c r="Q5" s="438"/>
      <c r="R5" s="438"/>
      <c r="S5" s="438"/>
      <c r="T5" s="438"/>
      <c r="U5" s="438"/>
      <c r="V5" s="438"/>
      <c r="W5" s="438"/>
      <c r="X5" s="438"/>
      <c r="Y5" s="438"/>
      <c r="Z5" s="438"/>
      <c r="AA5" s="438"/>
      <c r="AB5" s="438"/>
    </row>
    <row r="6" spans="1:28" ht="40" customHeight="1" x14ac:dyDescent="0.25">
      <c r="A6" s="430">
        <f>ROW()-ROW(原材料・副資材費[[#Headers],[番　号]])</f>
        <v>2</v>
      </c>
      <c r="B6" s="431"/>
      <c r="C6" s="432"/>
      <c r="D6" s="432"/>
      <c r="E6" s="433"/>
      <c r="F6" s="434"/>
      <c r="G6" s="435"/>
      <c r="H6" s="571">
        <f>ROUNDDOWN(原材料・副資材費[[#This Row],[助成対象経費
(A)×(B)
（税抜）]]*1.1,0)</f>
        <v>0</v>
      </c>
      <c r="I6" s="571">
        <f>原材料・副資材費[[#This Row],[数量
(A)]]*原材料・副資材費[[#This Row],[単価(B)
（税抜）]]</f>
        <v>0</v>
      </c>
      <c r="J6" s="432"/>
      <c r="K6"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440"/>
      <c r="M6" s="441"/>
      <c r="N6" s="441"/>
    </row>
    <row r="7" spans="1:28" ht="40" customHeight="1" x14ac:dyDescent="0.25">
      <c r="A7" s="430">
        <f>ROW()-ROW(原材料・副資材費[[#Headers],[番　号]])</f>
        <v>3</v>
      </c>
      <c r="B7" s="431"/>
      <c r="C7" s="432"/>
      <c r="D7" s="432"/>
      <c r="E7" s="433"/>
      <c r="F7" s="434"/>
      <c r="G7" s="435"/>
      <c r="H7" s="571">
        <f>ROUNDDOWN(原材料・副資材費[[#This Row],[助成対象経費
(A)×(B)
（税抜）]]*1.1,0)</f>
        <v>0</v>
      </c>
      <c r="I7" s="571">
        <f>原材料・副資材費[[#This Row],[数量
(A)]]*原材料・副資材費[[#This Row],[単価(B)
（税抜）]]</f>
        <v>0</v>
      </c>
      <c r="J7" s="432"/>
      <c r="K7"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440"/>
    </row>
    <row r="8" spans="1:28" ht="40" customHeight="1" x14ac:dyDescent="0.25">
      <c r="A8" s="430">
        <f>ROW()-ROW(原材料・副資材費[[#Headers],[番　号]])</f>
        <v>4</v>
      </c>
      <c r="B8" s="431"/>
      <c r="C8" s="432"/>
      <c r="D8" s="432"/>
      <c r="E8" s="433"/>
      <c r="F8" s="434"/>
      <c r="G8" s="435"/>
      <c r="H8" s="571">
        <f>ROUNDDOWN(原材料・副資材費[[#This Row],[助成対象経費
(A)×(B)
（税抜）]]*1.1,0)</f>
        <v>0</v>
      </c>
      <c r="I8" s="571">
        <f>原材料・副資材費[[#This Row],[数量
(A)]]*原材料・副資材費[[#This Row],[単価(B)
（税抜）]]</f>
        <v>0</v>
      </c>
      <c r="J8" s="432"/>
      <c r="K8"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ht="40" customHeight="1" x14ac:dyDescent="0.25">
      <c r="A9" s="430">
        <f>ROW()-ROW(原材料・副資材費[[#Headers],[番　号]])</f>
        <v>5</v>
      </c>
      <c r="B9" s="431"/>
      <c r="C9" s="432"/>
      <c r="D9" s="432"/>
      <c r="E9" s="433"/>
      <c r="F9" s="434"/>
      <c r="G9" s="435"/>
      <c r="H9" s="571">
        <f>ROUNDDOWN(原材料・副資材費[[#This Row],[助成対象経費
(A)×(B)
（税抜）]]*1.1,0)</f>
        <v>0</v>
      </c>
      <c r="I9" s="571">
        <f>原材料・副資材費[[#This Row],[数量
(A)]]*原材料・副資材費[[#This Row],[単価(B)
（税抜）]]</f>
        <v>0</v>
      </c>
      <c r="J9" s="432"/>
      <c r="K9"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ht="40" customHeight="1" x14ac:dyDescent="0.25">
      <c r="A10" s="430">
        <f>ROW()-ROW(原材料・副資材費[[#Headers],[番　号]])</f>
        <v>6</v>
      </c>
      <c r="B10" s="431"/>
      <c r="C10" s="432"/>
      <c r="D10" s="432"/>
      <c r="E10" s="433"/>
      <c r="F10" s="434"/>
      <c r="G10" s="435"/>
      <c r="H10" s="571">
        <f>ROUNDDOWN(原材料・副資材費[[#This Row],[助成対象経費
(A)×(B)
（税抜）]]*1.1,0)</f>
        <v>0</v>
      </c>
      <c r="I10" s="571">
        <f>原材料・副資材費[[#This Row],[数量
(A)]]*原材料・副資材費[[#This Row],[単価(B)
（税抜）]]</f>
        <v>0</v>
      </c>
      <c r="J10" s="432"/>
      <c r="K10"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ht="40" customHeight="1" x14ac:dyDescent="0.25">
      <c r="A11" s="430">
        <f>ROW()-ROW(原材料・副資材費[[#Headers],[番　号]])</f>
        <v>7</v>
      </c>
      <c r="B11" s="431"/>
      <c r="C11" s="432"/>
      <c r="D11" s="432"/>
      <c r="E11" s="433"/>
      <c r="F11" s="434"/>
      <c r="G11" s="435"/>
      <c r="H11" s="571">
        <f>ROUNDDOWN(原材料・副資材費[[#This Row],[助成対象経費
(A)×(B)
（税抜）]]*1.1,0)</f>
        <v>0</v>
      </c>
      <c r="I11" s="571">
        <f>原材料・副資材費[[#This Row],[数量
(A)]]*原材料・副資材費[[#This Row],[単価(B)
（税抜）]]</f>
        <v>0</v>
      </c>
      <c r="J11" s="432"/>
      <c r="K11"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ht="40" customHeight="1" x14ac:dyDescent="0.25">
      <c r="A12" s="430">
        <f>ROW()-ROW(原材料・副資材費[[#Headers],[番　号]])</f>
        <v>8</v>
      </c>
      <c r="B12" s="431"/>
      <c r="C12" s="432"/>
      <c r="D12" s="432"/>
      <c r="E12" s="433"/>
      <c r="F12" s="434"/>
      <c r="G12" s="435"/>
      <c r="H12" s="571">
        <f>ROUNDDOWN(原材料・副資材費[[#This Row],[助成対象経費
(A)×(B)
（税抜）]]*1.1,0)</f>
        <v>0</v>
      </c>
      <c r="I12" s="571">
        <f>原材料・副資材費[[#This Row],[数量
(A)]]*原材料・副資材費[[#This Row],[単価(B)
（税抜）]]</f>
        <v>0</v>
      </c>
      <c r="J12" s="432"/>
      <c r="K12"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ht="40" customHeight="1" x14ac:dyDescent="0.25">
      <c r="A13" s="442">
        <f>ROW()-ROW(原材料・副資材費[[#Headers],[番　号]])</f>
        <v>9</v>
      </c>
      <c r="B13" s="431"/>
      <c r="C13" s="432"/>
      <c r="D13" s="432"/>
      <c r="E13" s="433"/>
      <c r="F13" s="443"/>
      <c r="G13" s="435"/>
      <c r="H13" s="572">
        <f>ROUNDDOWN(原材料・副資材費[[#This Row],[助成対象経費
(A)×(B)
（税抜）]]*1.1,0)</f>
        <v>0</v>
      </c>
      <c r="I13" s="571">
        <f>原材料・副資材費[[#This Row],[数量
(A)]]*原材料・副資材費[[#This Row],[単価(B)
（税抜）]]</f>
        <v>0</v>
      </c>
      <c r="J13" s="432"/>
      <c r="K13"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ht="40" customHeight="1" x14ac:dyDescent="0.25">
      <c r="A14" s="442">
        <f>ROW()-ROW(原材料・副資材費[[#Headers],[番　号]])</f>
        <v>10</v>
      </c>
      <c r="B14" s="431"/>
      <c r="C14" s="432"/>
      <c r="D14" s="432"/>
      <c r="E14" s="433"/>
      <c r="F14" s="443"/>
      <c r="G14" s="435"/>
      <c r="H14" s="572">
        <f>ROUNDDOWN(原材料・副資材費[[#This Row],[助成対象経費
(A)×(B)
（税抜）]]*1.1,0)</f>
        <v>0</v>
      </c>
      <c r="I14" s="571">
        <f>原材料・副資材費[[#This Row],[数量
(A)]]*原材料・副資材費[[#This Row],[単価(B)
（税抜）]]</f>
        <v>0</v>
      </c>
      <c r="J14" s="432"/>
      <c r="K14"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ht="40" customHeight="1" x14ac:dyDescent="0.25">
      <c r="A15" s="442">
        <f>ROW()-ROW(原材料・副資材費[[#Headers],[番　号]])</f>
        <v>11</v>
      </c>
      <c r="B15" s="431"/>
      <c r="C15" s="432"/>
      <c r="D15" s="432"/>
      <c r="E15" s="433"/>
      <c r="F15" s="443"/>
      <c r="G15" s="435"/>
      <c r="H15" s="572">
        <f>ROUNDDOWN(原材料・副資材費[[#This Row],[助成対象経費
(A)×(B)
（税抜）]]*1.1,0)</f>
        <v>0</v>
      </c>
      <c r="I15" s="571">
        <f>原材料・副資材費[[#This Row],[数量
(A)]]*原材料・副資材費[[#This Row],[単価(B)
（税抜）]]</f>
        <v>0</v>
      </c>
      <c r="J15" s="432"/>
      <c r="K15"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ht="40" customHeight="1" x14ac:dyDescent="0.25">
      <c r="A16" s="430">
        <f>ROW()-ROW(原材料・副資材費[[#Headers],[番　号]])</f>
        <v>12</v>
      </c>
      <c r="B16" s="431"/>
      <c r="C16" s="432"/>
      <c r="D16" s="432"/>
      <c r="E16" s="433"/>
      <c r="F16" s="434"/>
      <c r="G16" s="435"/>
      <c r="H16" s="571">
        <f>ROUNDDOWN(原材料・副資材費[[#This Row],[助成対象経費
(A)×(B)
（税抜）]]*1.1,0)</f>
        <v>0</v>
      </c>
      <c r="I16" s="571">
        <f>原材料・副資材費[[#This Row],[数量
(A)]]*原材料・副資材費[[#This Row],[単価(B)
（税抜）]]</f>
        <v>0</v>
      </c>
      <c r="J16" s="432"/>
      <c r="K16"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40" customHeight="1" x14ac:dyDescent="0.25">
      <c r="A17" s="430">
        <f>ROW()-ROW(原材料・副資材費[[#Headers],[番　号]])</f>
        <v>13</v>
      </c>
      <c r="B17" s="431"/>
      <c r="C17" s="432"/>
      <c r="D17" s="432"/>
      <c r="E17" s="433"/>
      <c r="F17" s="434"/>
      <c r="G17" s="435"/>
      <c r="H17" s="571">
        <f>ROUNDDOWN(原材料・副資材費[[#This Row],[助成対象経費
(A)×(B)
（税抜）]]*1.1,0)</f>
        <v>0</v>
      </c>
      <c r="I17" s="571">
        <f>原材料・副資材費[[#This Row],[数量
(A)]]*原材料・副資材費[[#This Row],[単価(B)
（税抜）]]</f>
        <v>0</v>
      </c>
      <c r="J17" s="432"/>
      <c r="K17"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40" customHeight="1" x14ac:dyDescent="0.25">
      <c r="A18" s="430">
        <f>ROW()-ROW(原材料・副資材費[[#Headers],[番　号]])</f>
        <v>14</v>
      </c>
      <c r="B18" s="431"/>
      <c r="C18" s="432"/>
      <c r="D18" s="432"/>
      <c r="E18" s="433"/>
      <c r="F18" s="434"/>
      <c r="G18" s="435"/>
      <c r="H18" s="571">
        <f>ROUNDDOWN(原材料・副資材費[[#This Row],[助成対象経費
(A)×(B)
（税抜）]]*1.1,0)</f>
        <v>0</v>
      </c>
      <c r="I18" s="571">
        <f>原材料・副資材費[[#This Row],[数量
(A)]]*原材料・副資材費[[#This Row],[単価(B)
（税抜）]]</f>
        <v>0</v>
      </c>
      <c r="J18" s="432"/>
      <c r="K18"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40" customHeight="1" x14ac:dyDescent="0.25">
      <c r="A19" s="430">
        <f>ROW()-ROW(原材料・副資材費[[#Headers],[番　号]])</f>
        <v>15</v>
      </c>
      <c r="B19" s="431"/>
      <c r="C19" s="432"/>
      <c r="D19" s="432"/>
      <c r="E19" s="433"/>
      <c r="F19" s="434"/>
      <c r="G19" s="435"/>
      <c r="H19" s="571">
        <f>ROUNDDOWN(原材料・副資材費[[#This Row],[助成対象経費
(A)×(B)
（税抜）]]*1.1,0)</f>
        <v>0</v>
      </c>
      <c r="I19" s="571">
        <f>原材料・副資材費[[#This Row],[数量
(A)]]*原材料・副資材費[[#This Row],[単価(B)
（税抜）]]</f>
        <v>0</v>
      </c>
      <c r="J19" s="432"/>
      <c r="K19" s="436"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25">
      <c r="A20" s="444"/>
      <c r="B20" s="445"/>
      <c r="C20" s="445"/>
      <c r="D20" s="445"/>
      <c r="E20" s="445"/>
      <c r="F20" s="445"/>
      <c r="G20" s="446" t="s">
        <v>700</v>
      </c>
      <c r="H20" s="447">
        <f>SUBTOTAL(109,原材料・副資材費[助成事業に
要する経費
（税込）])</f>
        <v>0</v>
      </c>
      <c r="I20" s="447">
        <f>SUBTOTAL(109,原材料・副資材費[助成対象経費
(A)×(B)
（税抜）])</f>
        <v>0</v>
      </c>
      <c r="J20" s="448"/>
      <c r="K20" s="449"/>
    </row>
    <row r="21" spans="1:11" ht="27" customHeight="1" x14ac:dyDescent="0.25"/>
    <row r="22" spans="1:11" ht="27" customHeight="1" x14ac:dyDescent="0.25"/>
    <row r="23" spans="1:11" ht="27" customHeight="1" x14ac:dyDescent="0.25"/>
    <row r="24" spans="1:11" ht="27" customHeight="1" x14ac:dyDescent="0.25"/>
    <row r="25" spans="1:11" ht="27" customHeight="1" x14ac:dyDescent="0.25"/>
    <row r="26" spans="1:11" ht="27" customHeight="1" x14ac:dyDescent="0.25"/>
    <row r="27" spans="1:11" ht="27" customHeight="1" x14ac:dyDescent="0.25"/>
  </sheetData>
  <sheetProtection algorithmName="SHA-512" hashValue="NrtJFuwXKS7ZlAwkfQJH0Lv9VBb2c+MVFLki+nqjVSaQlME7EFZHbs4V9L6RlWjigQeWQ2ZruKcg8IcLB4bH0Q==" saltValue="/8M3rJDMF7b7iDUEgwtd0g==" spinCount="100000" sheet="1" formatCells="0" formatRows="0" insertRows="0" deleteRows="0" selectLockedCells="1"/>
  <mergeCells count="3">
    <mergeCell ref="A1:I1"/>
    <mergeCell ref="A2:I2"/>
    <mergeCell ref="B3:I3"/>
  </mergeCells>
  <phoneticPr fontId="1"/>
  <conditionalFormatting sqref="J5:J19 B5:G19">
    <cfRule type="expression" dxfId="257"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dataValidation imeMode="halfAlpha" allowBlank="1" showInputMessage="1" showErrorMessage="1" promptTitle="必要最小限の数量が対象となります" prompt="助成事業での使いきりが原則で、未使用残存品は対象外となります" sqref="E5:E19"/>
    <dataValidation type="custom" allowBlank="1" showInputMessage="1" showErrorMessage="1" sqref="K5:K19">
      <formula1>ISERROR(FIND(CHAR(10),K5))</formula1>
    </dataValidation>
    <dataValidation imeMode="halfAlpha" allowBlank="1" showInputMessage="1" showErrorMessage="1" sqref="G5:G19"/>
    <dataValidation allowBlank="1" showInputMessage="1" showErrorMessage="1" prompt="大きさ、材質、規格等を記入してください" sqref="C5:C19"/>
    <dataValidation allowBlank="1" showInputMessage="1" showErrorMessage="1" prompt="例１：○○部に組込_x000a_例２：△△試作に使用_x000a_" sqref="D5:D19"/>
    <dataValidation allowBlank="1" showInputMessage="1" showErrorMessage="1" promptTitle="購入企業名を記載してください" prompt="未定等不明確の場合は、 申請時点の候補先を記入してください_x000a_" sqref="J5:J19"/>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U26"/>
  <sheetViews>
    <sheetView view="pageBreakPreview" topLeftCell="H1" zoomScale="85" zoomScaleNormal="75" zoomScaleSheetLayoutView="85" workbookViewId="0"/>
  </sheetViews>
  <sheetFormatPr defaultColWidth="2.15234375" defaultRowHeight="11.6" x14ac:dyDescent="0.25"/>
  <cols>
    <col min="1" max="1" width="6.4609375" style="439" customWidth="1"/>
    <col min="2" max="2" width="14.61328125" style="573" customWidth="1"/>
    <col min="3" max="3" width="16.23046875" style="573" customWidth="1"/>
    <col min="4" max="4" width="6.15234375" style="573" customWidth="1"/>
    <col min="5" max="5" width="5.15234375" style="573" customWidth="1"/>
    <col min="6" max="6" width="6.23046875" style="573" customWidth="1"/>
    <col min="7" max="7" width="5" style="573" bestFit="1" customWidth="1"/>
    <col min="8" max="8" width="15.765625" style="573" bestFit="1" customWidth="1"/>
    <col min="9" max="10" width="13" style="573" bestFit="1" customWidth="1"/>
    <col min="11" max="11" width="12.4609375" style="573" customWidth="1"/>
    <col min="12" max="12" width="2.4609375" style="439" customWidth="1"/>
    <col min="13" max="13" width="9.4609375" style="439" customWidth="1"/>
    <col min="14" max="14" width="6.23046875" style="439" customWidth="1"/>
    <col min="15" max="214" width="2.15234375" style="439" customWidth="1"/>
    <col min="215" max="16384" width="2.15234375" style="439"/>
  </cols>
  <sheetData>
    <row r="1" spans="1:47" ht="30" customHeight="1" x14ac:dyDescent="0.25">
      <c r="A1" s="542" t="s">
        <v>701</v>
      </c>
      <c r="B1" s="578"/>
      <c r="C1" s="579"/>
      <c r="D1" s="578"/>
      <c r="E1" s="578"/>
      <c r="F1" s="580"/>
      <c r="G1" s="580"/>
      <c r="H1" s="581"/>
      <c r="I1" s="580"/>
    </row>
    <row r="2" spans="1:47" ht="15" customHeight="1" x14ac:dyDescent="0.25">
      <c r="A2" s="1077" t="s">
        <v>702</v>
      </c>
      <c r="B2" s="1077"/>
      <c r="C2" s="1077"/>
      <c r="D2" s="1077"/>
      <c r="E2" s="1077"/>
      <c r="F2" s="1077"/>
      <c r="G2" s="1077"/>
      <c r="H2" s="1077"/>
      <c r="I2" s="1077"/>
      <c r="J2" s="1077"/>
    </row>
    <row r="3" spans="1:47" ht="15" customHeight="1" x14ac:dyDescent="0.25">
      <c r="A3" s="1077" t="s">
        <v>703</v>
      </c>
      <c r="B3" s="1077"/>
      <c r="C3" s="1077"/>
      <c r="D3" s="1077"/>
      <c r="E3" s="1077"/>
      <c r="F3" s="1077"/>
      <c r="G3" s="1077"/>
      <c r="H3" s="1077"/>
      <c r="I3" s="1077"/>
      <c r="J3" s="582"/>
      <c r="K3" s="583" t="s">
        <v>688</v>
      </c>
      <c r="L3" s="584"/>
      <c r="M3" s="584"/>
      <c r="N3" s="584"/>
      <c r="O3" s="584"/>
      <c r="P3" s="584"/>
      <c r="Q3" s="584"/>
      <c r="R3" s="584"/>
      <c r="S3" s="584"/>
      <c r="T3" s="584"/>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c r="AT3" s="584"/>
    </row>
    <row r="4" spans="1:47" ht="67.5" customHeight="1" x14ac:dyDescent="0.25">
      <c r="A4" s="585" t="s">
        <v>689</v>
      </c>
      <c r="B4" s="586" t="s">
        <v>704</v>
      </c>
      <c r="C4" s="586" t="s">
        <v>705</v>
      </c>
      <c r="D4" s="587" t="s">
        <v>706</v>
      </c>
      <c r="E4" s="588" t="s">
        <v>707</v>
      </c>
      <c r="F4" s="589" t="s">
        <v>708</v>
      </c>
      <c r="G4" s="590" t="s">
        <v>479</v>
      </c>
      <c r="H4" s="586" t="s">
        <v>709</v>
      </c>
      <c r="I4" s="586" t="s">
        <v>710</v>
      </c>
      <c r="J4" s="586" t="s">
        <v>711</v>
      </c>
      <c r="K4" s="586" t="s">
        <v>712</v>
      </c>
      <c r="L4" s="591" t="s">
        <v>713</v>
      </c>
      <c r="M4" s="584"/>
      <c r="N4" s="584"/>
      <c r="O4" s="584"/>
      <c r="P4" s="584"/>
      <c r="Q4" s="584"/>
      <c r="R4" s="584"/>
      <c r="S4" s="584"/>
      <c r="T4" s="584"/>
      <c r="U4" s="584"/>
      <c r="V4" s="584"/>
      <c r="W4" s="584"/>
      <c r="X4" s="584"/>
      <c r="Y4" s="584"/>
      <c r="Z4" s="584"/>
      <c r="AA4" s="584"/>
      <c r="AB4" s="584"/>
      <c r="AC4" s="584"/>
      <c r="AD4" s="584"/>
      <c r="AE4" s="584"/>
      <c r="AF4" s="584"/>
      <c r="AG4" s="584"/>
      <c r="AH4" s="584"/>
      <c r="AI4" s="584"/>
      <c r="AJ4" s="584"/>
      <c r="AK4" s="584"/>
      <c r="AL4" s="584"/>
      <c r="AM4" s="584"/>
      <c r="AN4" s="584"/>
      <c r="AO4" s="584"/>
      <c r="AP4" s="584"/>
      <c r="AQ4" s="584"/>
      <c r="AR4" s="584"/>
      <c r="AS4" s="584"/>
      <c r="AT4" s="584"/>
      <c r="AU4" s="584"/>
    </row>
    <row r="5" spans="1:47" ht="40" customHeight="1" x14ac:dyDescent="0.25">
      <c r="A5" s="451">
        <f>ROW()-ROW(機械装置・工具器具費[[#Headers],[番　号]])</f>
        <v>1</v>
      </c>
      <c r="B5" s="431"/>
      <c r="C5" s="432"/>
      <c r="D5" s="561"/>
      <c r="E5" s="431"/>
      <c r="F5" s="453"/>
      <c r="G5" s="434"/>
      <c r="H5" s="435"/>
      <c r="I5" s="571">
        <f>ROUNDDOWN(機械装置・工具器具費[[#This Row],[助成対象経費
(B)×ﾘｰｽ月数
又は
(A)×(B）
（税抜）]]*1.1,0)</f>
        <v>0</v>
      </c>
      <c r="J5" s="571">
        <f>機械装置・工具器具費[[#This Row],[数量(A)]]*機械装置・工具器具費[[#This Row],[購入単価
又は
リース料等の
合計（税抜）
(B)]]</f>
        <v>0</v>
      </c>
      <c r="K5" s="432"/>
      <c r="L5"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438"/>
      <c r="N5" s="438"/>
      <c r="O5" s="438"/>
      <c r="P5" s="438"/>
      <c r="Q5" s="438"/>
      <c r="R5" s="438"/>
      <c r="S5" s="438"/>
      <c r="T5" s="438"/>
      <c r="U5" s="438"/>
      <c r="V5" s="438"/>
      <c r="W5" s="438"/>
      <c r="X5" s="438"/>
      <c r="Y5" s="438"/>
      <c r="Z5" s="438"/>
      <c r="AA5" s="438"/>
      <c r="AB5" s="438"/>
      <c r="AC5" s="438"/>
    </row>
    <row r="6" spans="1:47" ht="40" customHeight="1" x14ac:dyDescent="0.25">
      <c r="A6" s="451">
        <f>ROW()-ROW(機械装置・工具器具費[[#Headers],[番　号]])</f>
        <v>2</v>
      </c>
      <c r="B6" s="431"/>
      <c r="C6" s="432"/>
      <c r="D6" s="561"/>
      <c r="E6" s="431"/>
      <c r="F6" s="453"/>
      <c r="G6" s="434"/>
      <c r="H6" s="435"/>
      <c r="I6" s="571">
        <f>ROUNDDOWN(機械装置・工具器具費[[#This Row],[助成対象経費
(B)×ﾘｰｽ月数
又は
(A)×(B）
（税抜）]]*1.1,0)</f>
        <v>0</v>
      </c>
      <c r="J6" s="571">
        <f>機械装置・工具器具費[[#This Row],[数量(A)]]*機械装置・工具器具費[[#This Row],[購入単価
又は
リース料等の
合計（税抜）
(B)]]</f>
        <v>0</v>
      </c>
      <c r="K6" s="432"/>
      <c r="L6"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441"/>
      <c r="O6" s="441"/>
    </row>
    <row r="7" spans="1:47" ht="40" customHeight="1" x14ac:dyDescent="0.25">
      <c r="A7" s="451">
        <f>ROW()-ROW(機械装置・工具器具費[[#Headers],[番　号]])</f>
        <v>3</v>
      </c>
      <c r="B7" s="431"/>
      <c r="C7" s="432"/>
      <c r="D7" s="561"/>
      <c r="E7" s="431"/>
      <c r="F7" s="453"/>
      <c r="G7" s="434"/>
      <c r="H7" s="435"/>
      <c r="I7" s="571">
        <f>ROUNDDOWN(機械装置・工具器具費[[#This Row],[助成対象経費
(B)×ﾘｰｽ月数
又は
(A)×(B）
（税抜）]]*1.1,0)</f>
        <v>0</v>
      </c>
      <c r="J7" s="571">
        <f>機械装置・工具器具費[[#This Row],[数量(A)]]*機械装置・工具器具費[[#This Row],[購入単価
又は
リース料等の
合計（税抜）
(B)]]</f>
        <v>0</v>
      </c>
      <c r="K7" s="432"/>
      <c r="L7"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ht="40" customHeight="1" x14ac:dyDescent="0.25">
      <c r="A8" s="451">
        <f>ROW()-ROW(機械装置・工具器具費[[#Headers],[番　号]])</f>
        <v>4</v>
      </c>
      <c r="B8" s="431"/>
      <c r="C8" s="432"/>
      <c r="D8" s="561"/>
      <c r="E8" s="431"/>
      <c r="F8" s="453"/>
      <c r="G8" s="434"/>
      <c r="H8" s="435"/>
      <c r="I8" s="571">
        <f>ROUNDDOWN(機械装置・工具器具費[[#This Row],[助成対象経費
(B)×ﾘｰｽ月数
又は
(A)×(B）
（税抜）]]*1.1,0)</f>
        <v>0</v>
      </c>
      <c r="J8" s="571">
        <f>機械装置・工具器具費[[#This Row],[数量(A)]]*機械装置・工具器具費[[#This Row],[購入単価
又は
リース料等の
合計（税抜）
(B)]]</f>
        <v>0</v>
      </c>
      <c r="K8" s="432"/>
      <c r="L8"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ht="40" customHeight="1" x14ac:dyDescent="0.25">
      <c r="A9" s="451">
        <f>ROW()-ROW(機械装置・工具器具費[[#Headers],[番　号]])</f>
        <v>5</v>
      </c>
      <c r="B9" s="431"/>
      <c r="C9" s="432"/>
      <c r="D9" s="561"/>
      <c r="E9" s="431"/>
      <c r="F9" s="453"/>
      <c r="G9" s="434"/>
      <c r="H9" s="435"/>
      <c r="I9" s="571">
        <f>ROUNDDOWN(機械装置・工具器具費[[#This Row],[助成対象経費
(B)×ﾘｰｽ月数
又は
(A)×(B）
（税抜）]]*1.1,0)</f>
        <v>0</v>
      </c>
      <c r="J9" s="571">
        <f>機械装置・工具器具費[[#This Row],[数量(A)]]*機械装置・工具器具費[[#This Row],[購入単価
又は
リース料等の
合計（税抜）
(B)]]</f>
        <v>0</v>
      </c>
      <c r="K9" s="432"/>
      <c r="L9"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ht="40" customHeight="1" x14ac:dyDescent="0.25">
      <c r="A10" s="451">
        <f>ROW()-ROW(機械装置・工具器具費[[#Headers],[番　号]])</f>
        <v>6</v>
      </c>
      <c r="B10" s="431"/>
      <c r="C10" s="432"/>
      <c r="D10" s="561"/>
      <c r="E10" s="431"/>
      <c r="F10" s="453"/>
      <c r="G10" s="434"/>
      <c r="H10" s="435"/>
      <c r="I10" s="571">
        <f>ROUNDDOWN(機械装置・工具器具費[[#This Row],[助成対象経費
(B)×ﾘｰｽ月数
又は
(A)×(B）
（税抜）]]*1.1,0)</f>
        <v>0</v>
      </c>
      <c r="J10" s="571">
        <f>機械装置・工具器具費[[#This Row],[数量(A)]]*機械装置・工具器具費[[#This Row],[購入単価
又は
リース料等の
合計（税抜）
(B)]]</f>
        <v>0</v>
      </c>
      <c r="K10" s="432"/>
      <c r="L10"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ht="40" customHeight="1" x14ac:dyDescent="0.25">
      <c r="A11" s="454">
        <f>ROW()-ROW(機械装置・工具器具費[[#Headers],[番　号]])</f>
        <v>7</v>
      </c>
      <c r="B11" s="431"/>
      <c r="C11" s="432"/>
      <c r="D11" s="561"/>
      <c r="E11" s="431"/>
      <c r="F11" s="455"/>
      <c r="G11" s="443"/>
      <c r="H11" s="456"/>
      <c r="I11" s="571">
        <f>ROUNDDOWN(機械装置・工具器具費[[#This Row],[助成対象経費
(B)×ﾘｰｽ月数
又は
(A)×(B）
（税抜）]]*1.1,0)</f>
        <v>0</v>
      </c>
      <c r="J11" s="571">
        <f>機械装置・工具器具費[[#This Row],[数量(A)]]*機械装置・工具器具費[[#This Row],[購入単価
又は
リース料等の
合計（税抜）
(B)]]</f>
        <v>0</v>
      </c>
      <c r="K11" s="432"/>
      <c r="L11"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ht="40" customHeight="1" x14ac:dyDescent="0.25">
      <c r="A12" s="451">
        <f>ROW()-ROW(機械装置・工具器具費[[#Headers],[番　号]])</f>
        <v>8</v>
      </c>
      <c r="B12" s="431"/>
      <c r="C12" s="432"/>
      <c r="D12" s="561"/>
      <c r="E12" s="431"/>
      <c r="F12" s="453"/>
      <c r="G12" s="434"/>
      <c r="H12" s="435"/>
      <c r="I12" s="571">
        <f>ROUNDDOWN(機械装置・工具器具費[[#This Row],[助成対象経費
(B)×ﾘｰｽ月数
又は
(A)×(B）
（税抜）]]*1.1,0)</f>
        <v>0</v>
      </c>
      <c r="J12" s="571">
        <f>機械装置・工具器具費[[#This Row],[数量(A)]]*機械装置・工具器具費[[#This Row],[購入単価
又は
リース料等の
合計（税抜）
(B)]]</f>
        <v>0</v>
      </c>
      <c r="K12" s="432"/>
      <c r="L12"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ht="40" customHeight="1" x14ac:dyDescent="0.25">
      <c r="A13" s="451">
        <f>ROW()-ROW(機械装置・工具器具費[[#Headers],[番　号]])</f>
        <v>9</v>
      </c>
      <c r="B13" s="431"/>
      <c r="C13" s="432"/>
      <c r="D13" s="561"/>
      <c r="E13" s="431"/>
      <c r="F13" s="453"/>
      <c r="G13" s="434"/>
      <c r="H13" s="435"/>
      <c r="I13" s="571">
        <f>ROUNDDOWN(機械装置・工具器具費[[#This Row],[助成対象経費
(B)×ﾘｰｽ月数
又は
(A)×(B）
（税抜）]]*1.1,0)</f>
        <v>0</v>
      </c>
      <c r="J13" s="571">
        <f>機械装置・工具器具費[[#This Row],[数量(A)]]*機械装置・工具器具費[[#This Row],[購入単価
又は
リース料等の
合計（税抜）
(B)]]</f>
        <v>0</v>
      </c>
      <c r="K13" s="432"/>
      <c r="L13"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ht="40" customHeight="1" x14ac:dyDescent="0.25">
      <c r="A14" s="451">
        <f>ROW()-ROW(機械装置・工具器具費[[#Headers],[番　号]])</f>
        <v>10</v>
      </c>
      <c r="B14" s="431"/>
      <c r="C14" s="432"/>
      <c r="D14" s="561"/>
      <c r="E14" s="431"/>
      <c r="F14" s="453"/>
      <c r="G14" s="434"/>
      <c r="H14" s="435"/>
      <c r="I14" s="571">
        <f>ROUNDDOWN(機械装置・工具器具費[[#This Row],[助成対象経費
(B)×ﾘｰｽ月数
又は
(A)×(B）
（税抜）]]*1.1,0)</f>
        <v>0</v>
      </c>
      <c r="J14" s="571">
        <f>機械装置・工具器具費[[#This Row],[数量(A)]]*機械装置・工具器具費[[#This Row],[購入単価
又は
リース料等の
合計（税抜）
(B)]]</f>
        <v>0</v>
      </c>
      <c r="K14" s="432"/>
      <c r="L14"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ht="40" customHeight="1" x14ac:dyDescent="0.25">
      <c r="A15" s="451">
        <f>ROW()-ROW(機械装置・工具器具費[[#Headers],[番　号]])</f>
        <v>11</v>
      </c>
      <c r="B15" s="431"/>
      <c r="C15" s="432"/>
      <c r="D15" s="561"/>
      <c r="E15" s="431"/>
      <c r="F15" s="453"/>
      <c r="G15" s="434"/>
      <c r="H15" s="435"/>
      <c r="I15" s="571">
        <f>ROUNDDOWN(機械装置・工具器具費[[#This Row],[助成対象経費
(B)×ﾘｰｽ月数
又は
(A)×(B）
（税抜）]]*1.1,0)</f>
        <v>0</v>
      </c>
      <c r="J15" s="571">
        <f>機械装置・工具器具費[[#This Row],[数量(A)]]*機械装置・工具器具費[[#This Row],[購入単価
又は
リース料等の
合計（税抜）
(B)]]</f>
        <v>0</v>
      </c>
      <c r="K15" s="432"/>
      <c r="L15"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ht="40" customHeight="1" x14ac:dyDescent="0.25">
      <c r="A16" s="451">
        <f>ROW()-ROW(機械装置・工具器具費[[#Headers],[番　号]])</f>
        <v>12</v>
      </c>
      <c r="B16" s="431"/>
      <c r="C16" s="432"/>
      <c r="D16" s="561"/>
      <c r="E16" s="431"/>
      <c r="F16" s="453"/>
      <c r="G16" s="434"/>
      <c r="H16" s="435"/>
      <c r="I16" s="571">
        <f>ROUNDDOWN(機械装置・工具器具費[[#This Row],[助成対象経費
(B)×ﾘｰｽ月数
又は
(A)×(B）
（税抜）]]*1.1,0)</f>
        <v>0</v>
      </c>
      <c r="J16" s="571">
        <f>機械装置・工具器具費[[#This Row],[数量(A)]]*機械装置・工具器具費[[#This Row],[購入単価
又は
リース料等の
合計（税抜）
(B)]]</f>
        <v>0</v>
      </c>
      <c r="K16" s="432"/>
      <c r="L16"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ht="40" customHeight="1" x14ac:dyDescent="0.25">
      <c r="A17" s="451">
        <f>ROW()-ROW(機械装置・工具器具費[[#Headers],[番　号]])</f>
        <v>13</v>
      </c>
      <c r="B17" s="431"/>
      <c r="C17" s="432"/>
      <c r="D17" s="561"/>
      <c r="E17" s="431"/>
      <c r="F17" s="453"/>
      <c r="G17" s="434"/>
      <c r="H17" s="435"/>
      <c r="I17" s="571">
        <f>ROUNDDOWN(機械装置・工具器具費[[#This Row],[助成対象経費
(B)×ﾘｰｽ月数
又は
(A)×(B）
（税抜）]]*1.1,0)</f>
        <v>0</v>
      </c>
      <c r="J17" s="571">
        <f>機械装置・工具器具費[[#This Row],[数量(A)]]*機械装置・工具器具費[[#This Row],[購入単価
又は
リース料等の
合計（税抜）
(B)]]</f>
        <v>0</v>
      </c>
      <c r="K17" s="432"/>
      <c r="L17"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ht="40" customHeight="1" x14ac:dyDescent="0.25">
      <c r="A18" s="451">
        <f>ROW()-ROW(機械装置・工具器具費[[#Headers],[番　号]])</f>
        <v>14</v>
      </c>
      <c r="B18" s="431"/>
      <c r="C18" s="432"/>
      <c r="D18" s="561"/>
      <c r="E18" s="431"/>
      <c r="F18" s="453"/>
      <c r="G18" s="434"/>
      <c r="H18" s="435"/>
      <c r="I18" s="571">
        <f>ROUNDDOWN(機械装置・工具器具費[[#This Row],[助成対象経費
(B)×ﾘｰｽ月数
又は
(A)×(B）
（税抜）]]*1.1,0)</f>
        <v>0</v>
      </c>
      <c r="J18" s="571">
        <f>機械装置・工具器具費[[#This Row],[数量(A)]]*機械装置・工具器具費[[#This Row],[購入単価
又は
リース料等の
合計（税抜）
(B)]]</f>
        <v>0</v>
      </c>
      <c r="K18" s="432"/>
      <c r="L18"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ht="40" customHeight="1" x14ac:dyDescent="0.25">
      <c r="A19" s="451">
        <f>ROW()-ROW(機械装置・工具器具費[[#Headers],[番　号]])</f>
        <v>15</v>
      </c>
      <c r="B19" s="457"/>
      <c r="C19" s="432"/>
      <c r="D19" s="561"/>
      <c r="E19" s="431"/>
      <c r="F19" s="453"/>
      <c r="G19" s="434"/>
      <c r="H19" s="435"/>
      <c r="I19" s="571">
        <f>ROUNDDOWN(機械装置・工具器具費[[#This Row],[助成対象経費
(B)×ﾘｰｽ月数
又は
(A)×(B）
（税抜）]]*1.1,0)</f>
        <v>0</v>
      </c>
      <c r="J19" s="571">
        <f>機械装置・工具器具費[[#This Row],[数量(A)]]*機械装置・工具器具費[[#This Row],[購入単価
又は
リース料等の
合計（税抜）
(B)]]</f>
        <v>0</v>
      </c>
      <c r="K19" s="432"/>
      <c r="L19" s="45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ht="27" customHeight="1" x14ac:dyDescent="0.25">
      <c r="A20" s="458"/>
      <c r="B20" s="445"/>
      <c r="C20" s="445"/>
      <c r="D20" s="445"/>
      <c r="E20" s="445"/>
      <c r="F20" s="445"/>
      <c r="G20" s="459"/>
      <c r="H20" s="460" t="s">
        <v>714</v>
      </c>
      <c r="I20" s="447">
        <f>SUBTOTAL(109,機械装置・工具器具費[助成事業に
要する経費
（税込）])</f>
        <v>0</v>
      </c>
      <c r="J20" s="447">
        <f>SUBTOTAL(109,機械装置・工具器具費[助成対象経費
(B)×ﾘｰｽ月数
又は
(A)×(B）
（税抜）])</f>
        <v>0</v>
      </c>
      <c r="K20" s="461"/>
      <c r="L20" s="462"/>
    </row>
    <row r="21" spans="1:12" ht="27" customHeight="1" x14ac:dyDescent="0.25"/>
    <row r="22" spans="1:12" ht="27" customHeight="1" x14ac:dyDescent="0.25"/>
    <row r="23" spans="1:12" ht="27" customHeight="1" x14ac:dyDescent="0.25"/>
    <row r="24" spans="1:12" ht="27" customHeight="1" x14ac:dyDescent="0.25"/>
    <row r="25" spans="1:12" ht="27" customHeight="1" x14ac:dyDescent="0.25"/>
    <row r="26" spans="1:12" ht="27" customHeight="1" x14ac:dyDescent="0.25"/>
  </sheetData>
  <sheetProtection algorithmName="SHA-512" hashValue="Kpj1atsv9by74diIm0yoh++Dinh6wd9z1N1zj33CzMrrJlijgNUS9R90Fcbtg/UphbxrJqT5DZkMdFRi1Kjc6g==" saltValue="r5V4HG6hqYgF4JCVTQ6qMw==" spinCount="100000" sheet="1" formatCells="0" formatRows="0" insertRows="0" deleteRows="0" selectLockedCells="1"/>
  <dataConsolidate/>
  <mergeCells count="2">
    <mergeCell ref="A2:J2"/>
    <mergeCell ref="A3:I3"/>
  </mergeCells>
  <phoneticPr fontId="1"/>
  <conditionalFormatting sqref="E5:E19">
    <cfRule type="expression" dxfId="231" priority="1">
      <formula>$D5="購入"</formula>
    </cfRule>
  </conditionalFormatting>
  <conditionalFormatting sqref="K5:K19 B5:H19">
    <cfRule type="expression" dxfId="230" priority="2">
      <formula>AND(OR($B5&lt;&gt;"",$C5&lt;&gt;"",$D5&lt;&gt;"",$E5&lt;&gt;"",$F5&lt;&gt;"",$G5&lt;&gt;"",$H5&lt;&gt;""),B5="")</formula>
    </cfRule>
  </conditionalFormatting>
  <dataValidations count="9">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8"/>
    <dataValidation type="custom" allowBlank="1" showInputMessage="1" showErrorMessage="1" sqref="L5:L19">
      <formula1>ISERROR(FIND(CHAR(10),L5))</formula1>
    </dataValidation>
    <dataValidation imeMode="halfAlpha" allowBlank="1" showInputMessage="1" showErrorMessage="1" promptTitle="購入単価又はリース料等の合計（税抜）を記載してください" prompt="　100万円以上の場合は次ページの購入計画書の記入が必要です" sqref="H5:H19"/>
    <dataValidation imeMode="halfAlpha" allowBlank="1" showInputMessage="1" showErrorMessage="1" promptTitle="数量を記載してください" prompt="　本助成事業に必要な最低限の数量を記載してください" sqref="F5:F19"/>
    <dataValidation type="list" allowBlank="1" showInputMessage="1" showErrorMessage="1" sqref="D5:D19">
      <formula1>"購入,ﾚﾝﾀﾙ,ﾘｰｽ"</formula1>
    </dataValidation>
    <dataValidation allowBlank="1" showInputMessage="1" showErrorMessage="1" prompt="例：○○加工_x000a_" sqref="C5:C19"/>
    <dataValidation type="whole" imeMode="halfAlpha" allowBlank="1" showInputMessage="1" showErrorMessage="1" prompt="①購入時は記入不要_x000a_②数字のみ記入_x000a_" sqref="E5:E19">
      <formula1>1</formula1>
      <formula2>21</formula2>
    </dataValidation>
    <dataValidation allowBlank="1" showInputMessage="1" showErrorMessage="1" promptTitle="リースレンタル先または購入企業名を記載してください" prompt="未定等不明確の場合は、 申請時点の候補先を記入してください_x000a_" sqref="K5:K19"/>
    <dataValidation allowBlank="1" showInputMessage="1" showErrorMessage="1" promptTitle="品名を記載してください" prompt="　量産目的の費用、保守費用は計上できません" sqref="B19"/>
  </dataValidations>
  <printOptions horizontalCentered="1"/>
  <pageMargins left="0.51181102362204722" right="0.51181102362204722" top="0.55118110236220474" bottom="0.55118110236220474" header="0.31496062992125984" footer="0.31496062992125984"/>
  <pageSetup paperSize="9" scale="82" fitToWidth="0" fitToHeight="0" orientation="portrait" r:id="rId1"/>
  <headerFooter>
    <oddFooter>&amp;A</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C39"/>
  <sheetViews>
    <sheetView view="pageBreakPreview" topLeftCell="I1" zoomScale="70" zoomScaleNormal="130" zoomScaleSheetLayoutView="70" workbookViewId="0">
      <selection activeCell="CK11" sqref="CK11"/>
    </sheetView>
  </sheetViews>
  <sheetFormatPr defaultColWidth="2.15234375" defaultRowHeight="11.6" x14ac:dyDescent="0.25"/>
  <cols>
    <col min="1" max="11" width="2.15234375" style="439" customWidth="1"/>
    <col min="12" max="12" width="11.23046875" style="439" customWidth="1"/>
    <col min="13" max="13" width="9.4609375" style="439" customWidth="1"/>
    <col min="14" max="14" width="6.23046875" style="439" customWidth="1"/>
    <col min="15" max="45" width="2.15234375" style="439" customWidth="1"/>
    <col min="46" max="46" width="2.15234375" style="439" hidden="1" customWidth="1"/>
    <col min="47" max="47" width="3.3828125" style="439" hidden="1" customWidth="1"/>
    <col min="48" max="50" width="2.15234375" style="439" hidden="1" customWidth="1"/>
    <col min="51" max="255" width="2.15234375" style="439" customWidth="1"/>
    <col min="256" max="16384" width="2.15234375" style="439"/>
  </cols>
  <sheetData>
    <row r="1" spans="1:55" s="429" customFormat="1" ht="23.5" customHeight="1" x14ac:dyDescent="0.25">
      <c r="A1" s="463" t="s">
        <v>715</v>
      </c>
      <c r="B1" s="464"/>
      <c r="C1" s="464"/>
      <c r="D1" s="464"/>
      <c r="E1" s="464"/>
      <c r="F1" s="464"/>
      <c r="G1" s="464"/>
      <c r="H1" s="464"/>
      <c r="I1" s="464"/>
      <c r="J1" s="464"/>
      <c r="K1" s="464"/>
      <c r="L1" s="464"/>
      <c r="M1" s="464"/>
      <c r="N1" s="464"/>
      <c r="O1" s="464"/>
      <c r="P1" s="464"/>
      <c r="Q1" s="464"/>
      <c r="R1" s="464"/>
      <c r="S1" s="464"/>
      <c r="T1" s="464"/>
      <c r="U1" s="464"/>
      <c r="V1" s="464"/>
      <c r="W1" s="464"/>
      <c r="X1" s="464"/>
      <c r="Y1" s="464"/>
      <c r="Z1" s="464"/>
      <c r="AA1" s="464"/>
      <c r="AB1" s="464"/>
      <c r="AC1" s="464"/>
      <c r="AD1" s="464"/>
      <c r="AE1" s="464"/>
      <c r="AF1" s="464"/>
      <c r="AG1" s="464"/>
      <c r="AH1" s="464"/>
      <c r="AI1" s="464"/>
      <c r="AJ1" s="464"/>
      <c r="AK1" s="464"/>
      <c r="AL1" s="464"/>
      <c r="AM1" s="464"/>
      <c r="AN1" s="464"/>
      <c r="AO1" s="464"/>
      <c r="AP1" s="464"/>
      <c r="AQ1" s="464"/>
      <c r="AR1" s="464"/>
      <c r="AS1" s="464"/>
    </row>
    <row r="2" spans="1:55" s="429" customFormat="1" ht="37.5" customHeight="1" x14ac:dyDescent="0.25">
      <c r="A2" s="464"/>
      <c r="B2" s="1132" t="s">
        <v>716</v>
      </c>
      <c r="C2" s="1132"/>
      <c r="D2" s="1132"/>
      <c r="E2" s="1132"/>
      <c r="F2" s="1132"/>
      <c r="G2" s="1132"/>
      <c r="H2" s="1132"/>
      <c r="I2" s="1132"/>
      <c r="J2" s="1132"/>
      <c r="K2" s="1132"/>
      <c r="L2" s="1132"/>
      <c r="M2" s="1132"/>
      <c r="N2" s="1132"/>
      <c r="O2" s="1132"/>
      <c r="P2" s="1132"/>
      <c r="Q2" s="1132"/>
      <c r="R2" s="1132"/>
      <c r="S2" s="1132"/>
      <c r="T2" s="1132"/>
      <c r="U2" s="1132"/>
      <c r="V2" s="1132"/>
      <c r="W2" s="1132"/>
      <c r="X2" s="1132"/>
      <c r="Y2" s="1132"/>
      <c r="Z2" s="1132"/>
      <c r="AA2" s="1132"/>
      <c r="AB2" s="1132"/>
      <c r="AC2" s="1132"/>
      <c r="AD2" s="1132"/>
      <c r="AE2" s="1132"/>
      <c r="AF2" s="1132"/>
      <c r="AG2" s="1132"/>
      <c r="AH2" s="1132"/>
      <c r="AI2" s="1132"/>
      <c r="AJ2" s="1132"/>
      <c r="AK2" s="1132"/>
      <c r="AL2" s="1132"/>
      <c r="AM2" s="1132"/>
      <c r="AN2" s="1132"/>
      <c r="AO2" s="1132"/>
      <c r="AP2" s="1132"/>
      <c r="AQ2" s="1132"/>
      <c r="AR2" s="1132"/>
      <c r="AS2" s="1132"/>
    </row>
    <row r="3" spans="1:55" s="429" customFormat="1" ht="12.65" customHeight="1" x14ac:dyDescent="0.25">
      <c r="A3" s="465"/>
      <c r="B3" s="466"/>
      <c r="C3" s="466"/>
      <c r="D3" s="466"/>
      <c r="E3" s="466"/>
      <c r="F3" s="466"/>
      <c r="G3" s="466"/>
      <c r="H3" s="466"/>
      <c r="I3" s="466"/>
      <c r="J3" s="466"/>
      <c r="K3" s="466"/>
      <c r="L3" s="466"/>
      <c r="M3" s="466"/>
      <c r="N3" s="466"/>
      <c r="O3" s="466"/>
      <c r="P3" s="466"/>
      <c r="Q3" s="466"/>
      <c r="R3" s="466"/>
      <c r="S3" s="466"/>
      <c r="T3" s="466"/>
      <c r="U3" s="466"/>
      <c r="V3" s="466"/>
      <c r="W3" s="466"/>
      <c r="X3" s="466"/>
      <c r="Y3" s="466"/>
      <c r="Z3" s="466"/>
      <c r="AA3" s="466"/>
      <c r="AB3" s="466"/>
      <c r="AC3" s="466"/>
      <c r="AD3" s="466"/>
      <c r="AE3" s="466"/>
      <c r="AF3" s="466"/>
      <c r="AG3" s="466"/>
      <c r="AH3" s="466"/>
      <c r="AI3" s="466"/>
      <c r="AJ3" s="466"/>
      <c r="AK3" s="466"/>
      <c r="AL3" s="466"/>
      <c r="AM3" s="466"/>
      <c r="AN3" s="466"/>
      <c r="AO3" s="466"/>
      <c r="AP3" s="466"/>
      <c r="AQ3" s="466"/>
      <c r="AR3" s="466"/>
      <c r="AS3" s="467"/>
    </row>
    <row r="4" spans="1:55" ht="22.5" customHeight="1" x14ac:dyDescent="0.25">
      <c r="A4" s="1117" t="s">
        <v>717</v>
      </c>
      <c r="B4" s="1118"/>
      <c r="C4" s="1118"/>
      <c r="D4" s="1119" t="s">
        <v>718</v>
      </c>
      <c r="E4" s="1120"/>
      <c r="F4" s="1120"/>
      <c r="G4" s="1121"/>
      <c r="H4" s="1118" t="s">
        <v>719</v>
      </c>
      <c r="I4" s="1118"/>
      <c r="J4" s="1118"/>
      <c r="K4" s="1118"/>
      <c r="L4" s="1122"/>
      <c r="M4" s="1123"/>
      <c r="N4" s="1124"/>
      <c r="O4" s="1124"/>
      <c r="P4" s="1124"/>
      <c r="Q4" s="1124"/>
      <c r="R4" s="1124"/>
      <c r="S4" s="1124"/>
      <c r="T4" s="1124"/>
      <c r="U4" s="1124"/>
      <c r="V4" s="1124"/>
      <c r="W4" s="1124"/>
      <c r="X4" s="1124"/>
      <c r="Y4" s="1124"/>
      <c r="Z4" s="1124"/>
      <c r="AA4" s="1124"/>
      <c r="AB4" s="1124"/>
      <c r="AC4" s="1125"/>
      <c r="AD4" s="1126" t="s">
        <v>720</v>
      </c>
      <c r="AE4" s="1118"/>
      <c r="AF4" s="1118"/>
      <c r="AG4" s="1118"/>
      <c r="AH4" s="1133"/>
      <c r="AI4" s="1124"/>
      <c r="AJ4" s="1124"/>
      <c r="AK4" s="1124"/>
      <c r="AL4" s="1124"/>
      <c r="AM4" s="1124"/>
      <c r="AN4" s="1124"/>
      <c r="AO4" s="1124"/>
      <c r="AP4" s="1124"/>
      <c r="AQ4" s="1124"/>
      <c r="AR4" s="1124"/>
      <c r="AS4" s="1125"/>
    </row>
    <row r="5" spans="1:55" ht="22.5" customHeight="1" x14ac:dyDescent="0.25">
      <c r="A5" s="1081" t="s">
        <v>721</v>
      </c>
      <c r="B5" s="1082"/>
      <c r="C5" s="1082"/>
      <c r="D5" s="1082"/>
      <c r="E5" s="1082"/>
      <c r="F5" s="1082"/>
      <c r="G5" s="1082"/>
      <c r="H5" s="1082"/>
      <c r="I5" s="1082"/>
      <c r="J5" s="1082"/>
      <c r="K5" s="1082"/>
      <c r="L5" s="1083"/>
      <c r="M5" s="1127"/>
      <c r="N5" s="1109"/>
      <c r="O5" s="1109"/>
      <c r="P5" s="1109"/>
      <c r="Q5" s="1109"/>
      <c r="R5" s="1109"/>
      <c r="S5" s="1109"/>
      <c r="T5" s="1109"/>
      <c r="U5" s="1109"/>
      <c r="V5" s="1109"/>
      <c r="W5" s="1109"/>
      <c r="X5" s="1109"/>
      <c r="Y5" s="1109"/>
      <c r="Z5" s="1109"/>
      <c r="AA5" s="1109"/>
      <c r="AB5" s="1109"/>
      <c r="AC5" s="1128"/>
      <c r="AD5" s="1082"/>
      <c r="AE5" s="1082"/>
      <c r="AF5" s="1082"/>
      <c r="AG5" s="1082"/>
      <c r="AH5" s="1127"/>
      <c r="AI5" s="1109"/>
      <c r="AJ5" s="1109"/>
      <c r="AK5" s="1109"/>
      <c r="AL5" s="1109"/>
      <c r="AM5" s="1109"/>
      <c r="AN5" s="1109"/>
      <c r="AO5" s="1109"/>
      <c r="AP5" s="1109"/>
      <c r="AQ5" s="1109"/>
      <c r="AR5" s="1109"/>
      <c r="AS5" s="1128"/>
    </row>
    <row r="6" spans="1:55" ht="22.5" customHeight="1" x14ac:dyDescent="0.25">
      <c r="A6" s="1081" t="s">
        <v>722</v>
      </c>
      <c r="B6" s="1082"/>
      <c r="C6" s="1082"/>
      <c r="D6" s="1082"/>
      <c r="E6" s="1082"/>
      <c r="F6" s="1082"/>
      <c r="G6" s="1082"/>
      <c r="H6" s="1082"/>
      <c r="I6" s="1082"/>
      <c r="J6" s="1082"/>
      <c r="K6" s="1082"/>
      <c r="L6" s="1083"/>
      <c r="M6" s="1113" t="s">
        <v>723</v>
      </c>
      <c r="N6" s="1113"/>
      <c r="O6" s="1113"/>
      <c r="P6" s="1113"/>
      <c r="Q6" s="1101"/>
      <c r="R6" s="1102"/>
      <c r="S6" s="1102"/>
      <c r="T6" s="1102"/>
      <c r="U6" s="1102"/>
      <c r="V6" s="1102"/>
      <c r="W6" s="1102"/>
      <c r="X6" s="1102"/>
      <c r="Y6" s="1102"/>
      <c r="Z6" s="1102"/>
      <c r="AA6" s="1102"/>
      <c r="AB6" s="1102"/>
      <c r="AC6" s="1102"/>
      <c r="AD6" s="1102"/>
      <c r="AE6" s="1102"/>
      <c r="AF6" s="1102"/>
      <c r="AG6" s="1102"/>
      <c r="AH6" s="1102"/>
      <c r="AI6" s="1102"/>
      <c r="AJ6" s="1102"/>
      <c r="AK6" s="1102"/>
      <c r="AL6" s="1102"/>
      <c r="AM6" s="1102"/>
      <c r="AN6" s="1102"/>
      <c r="AO6" s="1102"/>
      <c r="AP6" s="1102"/>
      <c r="AQ6" s="1102"/>
      <c r="AR6" s="1102"/>
      <c r="AS6" s="1103"/>
    </row>
    <row r="7" spans="1:55" ht="22.5" customHeight="1" x14ac:dyDescent="0.25">
      <c r="A7" s="1081"/>
      <c r="B7" s="1082"/>
      <c r="C7" s="1082"/>
      <c r="D7" s="1082"/>
      <c r="E7" s="1082"/>
      <c r="F7" s="1082"/>
      <c r="G7" s="1082"/>
      <c r="H7" s="1082"/>
      <c r="I7" s="1082"/>
      <c r="J7" s="1082"/>
      <c r="K7" s="1082"/>
      <c r="L7" s="1083"/>
      <c r="M7" s="1113" t="s">
        <v>724</v>
      </c>
      <c r="N7" s="1113"/>
      <c r="O7" s="1113"/>
      <c r="P7" s="1113"/>
      <c r="Q7" s="1101"/>
      <c r="R7" s="1102"/>
      <c r="S7" s="1102"/>
      <c r="T7" s="1102"/>
      <c r="U7" s="1102"/>
      <c r="V7" s="1102"/>
      <c r="W7" s="1102"/>
      <c r="X7" s="1102"/>
      <c r="Y7" s="1102"/>
      <c r="Z7" s="1102"/>
      <c r="AA7" s="1102"/>
      <c r="AB7" s="1102"/>
      <c r="AC7" s="1103"/>
      <c r="AD7" s="1113" t="s">
        <v>725</v>
      </c>
      <c r="AE7" s="1113"/>
      <c r="AF7" s="1113"/>
      <c r="AG7" s="1113"/>
      <c r="AH7" s="1129"/>
      <c r="AI7" s="1130"/>
      <c r="AJ7" s="1130"/>
      <c r="AK7" s="1130"/>
      <c r="AL7" s="1130"/>
      <c r="AM7" s="1130"/>
      <c r="AN7" s="1130"/>
      <c r="AO7" s="1130"/>
      <c r="AP7" s="1130"/>
      <c r="AQ7" s="1130"/>
      <c r="AR7" s="1130"/>
      <c r="AS7" s="1131"/>
    </row>
    <row r="8" spans="1:55" ht="22.5" customHeight="1" x14ac:dyDescent="0.25">
      <c r="A8" s="1081"/>
      <c r="B8" s="1082"/>
      <c r="C8" s="1082"/>
      <c r="D8" s="1082"/>
      <c r="E8" s="1082"/>
      <c r="F8" s="1082"/>
      <c r="G8" s="1082"/>
      <c r="H8" s="1082"/>
      <c r="I8" s="1082"/>
      <c r="J8" s="1082"/>
      <c r="K8" s="1082"/>
      <c r="L8" s="1083"/>
      <c r="M8" s="1113" t="s">
        <v>726</v>
      </c>
      <c r="N8" s="1113"/>
      <c r="O8" s="1113"/>
      <c r="P8" s="1113"/>
      <c r="Q8" s="1101"/>
      <c r="R8" s="1102"/>
      <c r="S8" s="1102"/>
      <c r="T8" s="1102"/>
      <c r="U8" s="1102"/>
      <c r="V8" s="1102"/>
      <c r="W8" s="1102"/>
      <c r="X8" s="1102"/>
      <c r="Y8" s="1102"/>
      <c r="Z8" s="1102"/>
      <c r="AA8" s="1102"/>
      <c r="AB8" s="1102"/>
      <c r="AC8" s="1102"/>
      <c r="AD8" s="1102"/>
      <c r="AE8" s="1102"/>
      <c r="AF8" s="1102"/>
      <c r="AG8" s="1102"/>
      <c r="AH8" s="1102"/>
      <c r="AI8" s="1102"/>
      <c r="AJ8" s="1102"/>
      <c r="AK8" s="1102"/>
      <c r="AL8" s="1102"/>
      <c r="AM8" s="1102"/>
      <c r="AN8" s="1102"/>
      <c r="AO8" s="1102"/>
      <c r="AP8" s="1102"/>
      <c r="AQ8" s="1102"/>
      <c r="AR8" s="1102"/>
      <c r="AS8" s="1103"/>
    </row>
    <row r="9" spans="1:55" ht="22.5" customHeight="1" x14ac:dyDescent="0.25">
      <c r="A9" s="1081"/>
      <c r="B9" s="1082"/>
      <c r="C9" s="1082"/>
      <c r="D9" s="1082"/>
      <c r="E9" s="1082"/>
      <c r="F9" s="1082"/>
      <c r="G9" s="1082"/>
      <c r="H9" s="1082"/>
      <c r="I9" s="1082"/>
      <c r="J9" s="1082"/>
      <c r="K9" s="1082"/>
      <c r="L9" s="1083"/>
      <c r="M9" s="1105" t="s">
        <v>727</v>
      </c>
      <c r="N9" s="1105"/>
      <c r="O9" s="1105"/>
      <c r="P9" s="1105"/>
      <c r="Q9" s="1101"/>
      <c r="R9" s="1102"/>
      <c r="S9" s="1102"/>
      <c r="T9" s="1102"/>
      <c r="U9" s="1102"/>
      <c r="V9" s="1102"/>
      <c r="W9" s="1102"/>
      <c r="X9" s="1102"/>
      <c r="Y9" s="1102"/>
      <c r="Z9" s="1102"/>
      <c r="AA9" s="1102"/>
      <c r="AB9" s="1102"/>
      <c r="AC9" s="1103"/>
      <c r="AD9" s="1104" t="s">
        <v>728</v>
      </c>
      <c r="AE9" s="1104"/>
      <c r="AF9" s="1104"/>
      <c r="AG9" s="1104"/>
      <c r="AH9" s="1101"/>
      <c r="AI9" s="1102"/>
      <c r="AJ9" s="1102"/>
      <c r="AK9" s="1102"/>
      <c r="AL9" s="1102"/>
      <c r="AM9" s="1102"/>
      <c r="AN9" s="1102"/>
      <c r="AO9" s="1102"/>
      <c r="AP9" s="1102"/>
      <c r="AQ9" s="1102"/>
      <c r="AR9" s="1102"/>
      <c r="AS9" s="1103"/>
    </row>
    <row r="10" spans="1:55" ht="22.5" customHeight="1" x14ac:dyDescent="0.25">
      <c r="A10" s="1105" t="s">
        <v>729</v>
      </c>
      <c r="B10" s="1105"/>
      <c r="C10" s="1105"/>
      <c r="D10" s="1105"/>
      <c r="E10" s="1105"/>
      <c r="F10" s="1105"/>
      <c r="G10" s="1105"/>
      <c r="H10" s="1105"/>
      <c r="I10" s="1105"/>
      <c r="J10" s="1105"/>
      <c r="K10" s="1105"/>
      <c r="L10" s="1105"/>
      <c r="M10" s="1106"/>
      <c r="N10" s="1107"/>
      <c r="O10" s="1107"/>
      <c r="P10" s="1107"/>
      <c r="Q10" s="1108"/>
      <c r="R10" s="1108"/>
      <c r="S10" s="1108"/>
      <c r="T10" s="1108"/>
      <c r="U10" s="1109" t="s">
        <v>730</v>
      </c>
      <c r="V10" s="1109"/>
      <c r="W10" s="1109"/>
      <c r="X10" s="1110"/>
      <c r="Y10" s="1110"/>
      <c r="Z10" s="1110"/>
      <c r="AA10" s="1111" t="s">
        <v>731</v>
      </c>
      <c r="AB10" s="1111"/>
      <c r="AC10" s="1112"/>
      <c r="AD10" s="1081" t="s">
        <v>732</v>
      </c>
      <c r="AE10" s="1082"/>
      <c r="AF10" s="1082"/>
      <c r="AG10" s="1082"/>
      <c r="AH10" s="1082"/>
      <c r="AI10" s="1082"/>
      <c r="AJ10" s="1083"/>
      <c r="AK10" s="1092"/>
      <c r="AL10" s="1093"/>
      <c r="AM10" s="1093"/>
      <c r="AN10" s="1093"/>
      <c r="AO10" s="1093"/>
      <c r="AP10" s="1093"/>
      <c r="AQ10" s="1094" t="s">
        <v>733</v>
      </c>
      <c r="AR10" s="1094"/>
      <c r="AS10" s="1095"/>
    </row>
    <row r="11" spans="1:55" ht="50.15" customHeight="1" x14ac:dyDescent="0.25">
      <c r="A11" s="1096" t="s">
        <v>734</v>
      </c>
      <c r="B11" s="1082"/>
      <c r="C11" s="1082"/>
      <c r="D11" s="1082"/>
      <c r="E11" s="1082"/>
      <c r="F11" s="1082"/>
      <c r="G11" s="1082"/>
      <c r="H11" s="1082"/>
      <c r="I11" s="1082"/>
      <c r="J11" s="1082"/>
      <c r="K11" s="1082"/>
      <c r="L11" s="1083"/>
      <c r="M11" s="1097"/>
      <c r="N11" s="1079"/>
      <c r="O11" s="1079"/>
      <c r="P11" s="1079"/>
      <c r="Q11" s="1079"/>
      <c r="R11" s="1079"/>
      <c r="S11" s="1079"/>
      <c r="T11" s="1079"/>
      <c r="U11" s="1079"/>
      <c r="V11" s="1079"/>
      <c r="W11" s="1079"/>
      <c r="X11" s="1079"/>
      <c r="Y11" s="1079"/>
      <c r="Z11" s="1079"/>
      <c r="AA11" s="1079"/>
      <c r="AB11" s="1079"/>
      <c r="AC11" s="1079"/>
      <c r="AD11" s="1079"/>
      <c r="AE11" s="1079"/>
      <c r="AF11" s="1079"/>
      <c r="AG11" s="1079"/>
      <c r="AH11" s="1079"/>
      <c r="AI11" s="1079"/>
      <c r="AJ11" s="1079"/>
      <c r="AK11" s="1079"/>
      <c r="AL11" s="1079"/>
      <c r="AM11" s="1079"/>
      <c r="AN11" s="1079"/>
      <c r="AO11" s="1079"/>
      <c r="AP11" s="1079"/>
      <c r="AQ11" s="1079"/>
      <c r="AR11" s="1079"/>
      <c r="AS11" s="1080"/>
    </row>
    <row r="12" spans="1:55" ht="30" customHeight="1" x14ac:dyDescent="0.25">
      <c r="A12" s="1081" t="s">
        <v>735</v>
      </c>
      <c r="B12" s="1082"/>
      <c r="C12" s="1082"/>
      <c r="D12" s="1082"/>
      <c r="E12" s="1082"/>
      <c r="F12" s="1082"/>
      <c r="G12" s="1082"/>
      <c r="H12" s="1082"/>
      <c r="I12" s="1082"/>
      <c r="J12" s="1082"/>
      <c r="K12" s="1082"/>
      <c r="L12" s="1083"/>
      <c r="M12" s="1098" t="s">
        <v>736</v>
      </c>
      <c r="N12" s="1098"/>
      <c r="O12" s="1098"/>
      <c r="P12" s="1098"/>
      <c r="Q12" s="1092"/>
      <c r="R12" s="1093"/>
      <c r="S12" s="1093"/>
      <c r="T12" s="1093"/>
      <c r="U12" s="1093"/>
      <c r="V12" s="1093"/>
      <c r="W12" s="1093"/>
      <c r="X12" s="1093"/>
      <c r="Y12" s="1093"/>
      <c r="Z12" s="1093"/>
      <c r="AA12" s="1079" t="s">
        <v>733</v>
      </c>
      <c r="AB12" s="1079"/>
      <c r="AC12" s="1079"/>
      <c r="AD12" s="1098" t="s">
        <v>737</v>
      </c>
      <c r="AE12" s="1098"/>
      <c r="AF12" s="1098"/>
      <c r="AG12" s="1098"/>
      <c r="AH12" s="1099"/>
      <c r="AI12" s="1100"/>
      <c r="AJ12" s="1100"/>
      <c r="AK12" s="1100"/>
      <c r="AL12" s="1100"/>
      <c r="AM12" s="1100"/>
      <c r="AN12" s="1100"/>
      <c r="AO12" s="1100"/>
      <c r="AP12" s="1100"/>
      <c r="AQ12" s="1079" t="s">
        <v>733</v>
      </c>
      <c r="AR12" s="1079"/>
      <c r="AS12" s="1080"/>
    </row>
    <row r="13" spans="1:55" ht="30" customHeight="1" x14ac:dyDescent="0.25">
      <c r="A13" s="1081"/>
      <c r="B13" s="1082"/>
      <c r="C13" s="1082"/>
      <c r="D13" s="1082"/>
      <c r="E13" s="1082"/>
      <c r="F13" s="1082"/>
      <c r="G13" s="1082"/>
      <c r="H13" s="1082"/>
      <c r="I13" s="1082"/>
      <c r="J13" s="1082"/>
      <c r="K13" s="1082"/>
      <c r="L13" s="1083"/>
      <c r="M13" s="1081" t="s">
        <v>738</v>
      </c>
      <c r="N13" s="1082"/>
      <c r="O13" s="1082"/>
      <c r="P13" s="1083"/>
      <c r="Q13" s="1084"/>
      <c r="R13" s="1085"/>
      <c r="S13" s="1085"/>
      <c r="T13" s="1085"/>
      <c r="U13" s="1085"/>
      <c r="V13" s="1085"/>
      <c r="W13" s="1085"/>
      <c r="X13" s="1085"/>
      <c r="Y13" s="1085"/>
      <c r="Z13" s="1085"/>
      <c r="AA13" s="1085"/>
      <c r="AB13" s="1085"/>
      <c r="AC13" s="1085"/>
      <c r="AD13" s="1085"/>
      <c r="AE13" s="1085"/>
      <c r="AF13" s="1085"/>
      <c r="AG13" s="1085"/>
      <c r="AH13" s="1085"/>
      <c r="AI13" s="1085"/>
      <c r="AJ13" s="1085"/>
      <c r="AK13" s="1085"/>
      <c r="AL13" s="1085"/>
      <c r="AM13" s="1085"/>
      <c r="AN13" s="1085"/>
      <c r="AO13" s="1085"/>
      <c r="AP13" s="1085"/>
      <c r="AQ13" s="1085"/>
      <c r="AR13" s="1085"/>
      <c r="AS13" s="1086"/>
    </row>
    <row r="14" spans="1:55" ht="30" customHeight="1" x14ac:dyDescent="0.25">
      <c r="A14" s="1087" t="s">
        <v>739</v>
      </c>
      <c r="B14" s="1088"/>
      <c r="C14" s="1088"/>
      <c r="D14" s="1088"/>
      <c r="E14" s="1088"/>
      <c r="F14" s="1088"/>
      <c r="G14" s="1088"/>
      <c r="H14" s="1088"/>
      <c r="I14" s="1088"/>
      <c r="J14" s="1088"/>
      <c r="K14" s="1088"/>
      <c r="L14" s="1088"/>
      <c r="M14" s="1088"/>
      <c r="N14" s="1088"/>
      <c r="O14" s="1088"/>
      <c r="P14" s="1088"/>
      <c r="Q14" s="1088"/>
      <c r="R14" s="1088"/>
      <c r="S14" s="1088"/>
      <c r="T14" s="1088"/>
      <c r="U14" s="1088"/>
      <c r="V14" s="1088"/>
      <c r="W14" s="1088"/>
      <c r="X14" s="1088"/>
      <c r="Y14" s="1088"/>
      <c r="Z14" s="1088"/>
      <c r="AA14" s="1088"/>
      <c r="AB14" s="1088"/>
      <c r="AC14" s="1088"/>
      <c r="AD14" s="1089"/>
      <c r="AE14" s="1090"/>
      <c r="AF14" s="1090"/>
      <c r="AG14" s="1090"/>
      <c r="AH14" s="1090"/>
      <c r="AI14" s="1090"/>
      <c r="AJ14" s="1090"/>
      <c r="AK14" s="1090"/>
      <c r="AL14" s="1090"/>
      <c r="AM14" s="1090"/>
      <c r="AN14" s="1090"/>
      <c r="AO14" s="1090"/>
      <c r="AP14" s="1090"/>
      <c r="AQ14" s="1090"/>
      <c r="AR14" s="1090"/>
      <c r="AS14" s="1091"/>
      <c r="BC14" s="439" t="s">
        <v>590</v>
      </c>
    </row>
    <row r="15" spans="1:55" ht="12" customHeight="1" x14ac:dyDescent="0.25">
      <c r="A15" s="468"/>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BC15" s="439" t="s">
        <v>591</v>
      </c>
    </row>
    <row r="16" spans="1:55" ht="22.5" customHeight="1" x14ac:dyDescent="0.25">
      <c r="A16" s="1117" t="s">
        <v>717</v>
      </c>
      <c r="B16" s="1118"/>
      <c r="C16" s="1118"/>
      <c r="D16" s="1119" t="s">
        <v>718</v>
      </c>
      <c r="E16" s="1120"/>
      <c r="F16" s="1120"/>
      <c r="G16" s="1121"/>
      <c r="H16" s="1118" t="s">
        <v>719</v>
      </c>
      <c r="I16" s="1118"/>
      <c r="J16" s="1118"/>
      <c r="K16" s="1118"/>
      <c r="L16" s="1122"/>
      <c r="M16" s="1123"/>
      <c r="N16" s="1124"/>
      <c r="O16" s="1124"/>
      <c r="P16" s="1124"/>
      <c r="Q16" s="1124"/>
      <c r="R16" s="1124"/>
      <c r="S16" s="1124"/>
      <c r="T16" s="1124"/>
      <c r="U16" s="1124"/>
      <c r="V16" s="1124"/>
      <c r="W16" s="1124"/>
      <c r="X16" s="1124"/>
      <c r="Y16" s="1124"/>
      <c r="Z16" s="1124"/>
      <c r="AA16" s="1124"/>
      <c r="AB16" s="1124"/>
      <c r="AC16" s="1125"/>
      <c r="AD16" s="1126" t="s">
        <v>720</v>
      </c>
      <c r="AE16" s="1118"/>
      <c r="AF16" s="1118"/>
      <c r="AG16" s="1118"/>
      <c r="AH16" s="1123"/>
      <c r="AI16" s="1124"/>
      <c r="AJ16" s="1124"/>
      <c r="AK16" s="1124"/>
      <c r="AL16" s="1124"/>
      <c r="AM16" s="1124"/>
      <c r="AN16" s="1124"/>
      <c r="AO16" s="1124"/>
      <c r="AP16" s="1124"/>
      <c r="AQ16" s="1124"/>
      <c r="AR16" s="1124"/>
      <c r="AS16" s="1125"/>
    </row>
    <row r="17" spans="1:45" ht="22.5" customHeight="1" x14ac:dyDescent="0.25">
      <c r="A17" s="1081" t="s">
        <v>721</v>
      </c>
      <c r="B17" s="1082"/>
      <c r="C17" s="1082"/>
      <c r="D17" s="1082"/>
      <c r="E17" s="1082"/>
      <c r="F17" s="1082"/>
      <c r="G17" s="1082"/>
      <c r="H17" s="1082"/>
      <c r="I17" s="1082"/>
      <c r="J17" s="1082"/>
      <c r="K17" s="1082"/>
      <c r="L17" s="1083"/>
      <c r="M17" s="1127"/>
      <c r="N17" s="1109"/>
      <c r="O17" s="1109"/>
      <c r="P17" s="1109"/>
      <c r="Q17" s="1109"/>
      <c r="R17" s="1109"/>
      <c r="S17" s="1109"/>
      <c r="T17" s="1109"/>
      <c r="U17" s="1109"/>
      <c r="V17" s="1109"/>
      <c r="W17" s="1109"/>
      <c r="X17" s="1109"/>
      <c r="Y17" s="1109"/>
      <c r="Z17" s="1109"/>
      <c r="AA17" s="1109"/>
      <c r="AB17" s="1109"/>
      <c r="AC17" s="1128"/>
      <c r="AD17" s="1082"/>
      <c r="AE17" s="1082"/>
      <c r="AF17" s="1082"/>
      <c r="AG17" s="1082"/>
      <c r="AH17" s="1127"/>
      <c r="AI17" s="1109"/>
      <c r="AJ17" s="1109"/>
      <c r="AK17" s="1109"/>
      <c r="AL17" s="1109"/>
      <c r="AM17" s="1109"/>
      <c r="AN17" s="1109"/>
      <c r="AO17" s="1109"/>
      <c r="AP17" s="1109"/>
      <c r="AQ17" s="1109"/>
      <c r="AR17" s="1109"/>
      <c r="AS17" s="1128"/>
    </row>
    <row r="18" spans="1:45" ht="22.5" customHeight="1" x14ac:dyDescent="0.25">
      <c r="A18" s="1081" t="s">
        <v>722</v>
      </c>
      <c r="B18" s="1082"/>
      <c r="C18" s="1082"/>
      <c r="D18" s="1082"/>
      <c r="E18" s="1082"/>
      <c r="F18" s="1082"/>
      <c r="G18" s="1082"/>
      <c r="H18" s="1082"/>
      <c r="I18" s="1082"/>
      <c r="J18" s="1082"/>
      <c r="K18" s="1082"/>
      <c r="L18" s="1083"/>
      <c r="M18" s="1113" t="s">
        <v>723</v>
      </c>
      <c r="N18" s="1113"/>
      <c r="O18" s="1113"/>
      <c r="P18" s="1113"/>
      <c r="Q18" s="1101"/>
      <c r="R18" s="1102"/>
      <c r="S18" s="1102"/>
      <c r="T18" s="1102"/>
      <c r="U18" s="1102"/>
      <c r="V18" s="1102"/>
      <c r="W18" s="1102"/>
      <c r="X18" s="1102"/>
      <c r="Y18" s="1102"/>
      <c r="Z18" s="1102"/>
      <c r="AA18" s="1102"/>
      <c r="AB18" s="1102"/>
      <c r="AC18" s="1102"/>
      <c r="AD18" s="1102"/>
      <c r="AE18" s="1102"/>
      <c r="AF18" s="1102"/>
      <c r="AG18" s="1102"/>
      <c r="AH18" s="1102"/>
      <c r="AI18" s="1102"/>
      <c r="AJ18" s="1102"/>
      <c r="AK18" s="1102"/>
      <c r="AL18" s="1102"/>
      <c r="AM18" s="1102"/>
      <c r="AN18" s="1102"/>
      <c r="AO18" s="1102"/>
      <c r="AP18" s="1102"/>
      <c r="AQ18" s="1102"/>
      <c r="AR18" s="1102"/>
      <c r="AS18" s="1103"/>
    </row>
    <row r="19" spans="1:45" ht="22.5" customHeight="1" x14ac:dyDescent="0.25">
      <c r="A19" s="1081"/>
      <c r="B19" s="1082"/>
      <c r="C19" s="1082"/>
      <c r="D19" s="1082"/>
      <c r="E19" s="1082"/>
      <c r="F19" s="1082"/>
      <c r="G19" s="1082"/>
      <c r="H19" s="1082"/>
      <c r="I19" s="1082"/>
      <c r="J19" s="1082"/>
      <c r="K19" s="1082"/>
      <c r="L19" s="1083"/>
      <c r="M19" s="1113" t="s">
        <v>724</v>
      </c>
      <c r="N19" s="1113"/>
      <c r="O19" s="1113"/>
      <c r="P19" s="1113"/>
      <c r="Q19" s="1101"/>
      <c r="R19" s="1102"/>
      <c r="S19" s="1102"/>
      <c r="T19" s="1102"/>
      <c r="U19" s="1102"/>
      <c r="V19" s="1102"/>
      <c r="W19" s="1102"/>
      <c r="X19" s="1102"/>
      <c r="Y19" s="1102"/>
      <c r="Z19" s="1102"/>
      <c r="AA19" s="1102"/>
      <c r="AB19" s="1102"/>
      <c r="AC19" s="1103"/>
      <c r="AD19" s="1113" t="s">
        <v>725</v>
      </c>
      <c r="AE19" s="1113"/>
      <c r="AF19" s="1113"/>
      <c r="AG19" s="1113"/>
      <c r="AH19" s="1129"/>
      <c r="AI19" s="1130"/>
      <c r="AJ19" s="1130"/>
      <c r="AK19" s="1130"/>
      <c r="AL19" s="1130"/>
      <c r="AM19" s="1130"/>
      <c r="AN19" s="1130"/>
      <c r="AO19" s="1130"/>
      <c r="AP19" s="1130"/>
      <c r="AQ19" s="1130"/>
      <c r="AR19" s="1130"/>
      <c r="AS19" s="1131"/>
    </row>
    <row r="20" spans="1:45" ht="22.5" customHeight="1" x14ac:dyDescent="0.25">
      <c r="A20" s="1081"/>
      <c r="B20" s="1082"/>
      <c r="C20" s="1082"/>
      <c r="D20" s="1082"/>
      <c r="E20" s="1082"/>
      <c r="F20" s="1082"/>
      <c r="G20" s="1082"/>
      <c r="H20" s="1082"/>
      <c r="I20" s="1082"/>
      <c r="J20" s="1082"/>
      <c r="K20" s="1082"/>
      <c r="L20" s="1083"/>
      <c r="M20" s="1113" t="s">
        <v>726</v>
      </c>
      <c r="N20" s="1113"/>
      <c r="O20" s="1113"/>
      <c r="P20" s="1113"/>
      <c r="Q20" s="1101"/>
      <c r="R20" s="1102"/>
      <c r="S20" s="1102"/>
      <c r="T20" s="1102"/>
      <c r="U20" s="1102"/>
      <c r="V20" s="1102"/>
      <c r="W20" s="1102"/>
      <c r="X20" s="1102"/>
      <c r="Y20" s="1102"/>
      <c r="Z20" s="1102"/>
      <c r="AA20" s="1102"/>
      <c r="AB20" s="1102"/>
      <c r="AC20" s="1102"/>
      <c r="AD20" s="1102"/>
      <c r="AE20" s="1102"/>
      <c r="AF20" s="1102"/>
      <c r="AG20" s="1102"/>
      <c r="AH20" s="1102"/>
      <c r="AI20" s="1102"/>
      <c r="AJ20" s="1102"/>
      <c r="AK20" s="1102"/>
      <c r="AL20" s="1102"/>
      <c r="AM20" s="1102"/>
      <c r="AN20" s="1102"/>
      <c r="AO20" s="1102"/>
      <c r="AP20" s="1102"/>
      <c r="AQ20" s="1102"/>
      <c r="AR20" s="1102"/>
      <c r="AS20" s="1103"/>
    </row>
    <row r="21" spans="1:45" ht="22.5" customHeight="1" x14ac:dyDescent="0.25">
      <c r="A21" s="1081"/>
      <c r="B21" s="1082"/>
      <c r="C21" s="1082"/>
      <c r="D21" s="1082"/>
      <c r="E21" s="1082"/>
      <c r="F21" s="1082"/>
      <c r="G21" s="1082"/>
      <c r="H21" s="1082"/>
      <c r="I21" s="1082"/>
      <c r="J21" s="1082"/>
      <c r="K21" s="1082"/>
      <c r="L21" s="1083"/>
      <c r="M21" s="1105" t="s">
        <v>727</v>
      </c>
      <c r="N21" s="1105"/>
      <c r="O21" s="1105"/>
      <c r="P21" s="1105"/>
      <c r="Q21" s="1101"/>
      <c r="R21" s="1102"/>
      <c r="S21" s="1102"/>
      <c r="T21" s="1102"/>
      <c r="U21" s="1102"/>
      <c r="V21" s="1102"/>
      <c r="W21" s="1102"/>
      <c r="X21" s="1102"/>
      <c r="Y21" s="1102"/>
      <c r="Z21" s="1102"/>
      <c r="AA21" s="1102"/>
      <c r="AB21" s="1102"/>
      <c r="AC21" s="1103"/>
      <c r="AD21" s="1104" t="s">
        <v>728</v>
      </c>
      <c r="AE21" s="1104"/>
      <c r="AF21" s="1104"/>
      <c r="AG21" s="1104"/>
      <c r="AH21" s="1101"/>
      <c r="AI21" s="1102"/>
      <c r="AJ21" s="1102"/>
      <c r="AK21" s="1102"/>
      <c r="AL21" s="1102"/>
      <c r="AM21" s="1102"/>
      <c r="AN21" s="1102"/>
      <c r="AO21" s="1102"/>
      <c r="AP21" s="1102"/>
      <c r="AQ21" s="1102"/>
      <c r="AR21" s="1102"/>
      <c r="AS21" s="1103"/>
    </row>
    <row r="22" spans="1:45" ht="22.5" customHeight="1" x14ac:dyDescent="0.25">
      <c r="A22" s="1105" t="s">
        <v>729</v>
      </c>
      <c r="B22" s="1105"/>
      <c r="C22" s="1105"/>
      <c r="D22" s="1105"/>
      <c r="E22" s="1105"/>
      <c r="F22" s="1105"/>
      <c r="G22" s="1105"/>
      <c r="H22" s="1105"/>
      <c r="I22" s="1105"/>
      <c r="J22" s="1105"/>
      <c r="K22" s="1105"/>
      <c r="L22" s="1105"/>
      <c r="M22" s="1106"/>
      <c r="N22" s="1107"/>
      <c r="O22" s="1107"/>
      <c r="P22" s="1107"/>
      <c r="Q22" s="1108"/>
      <c r="R22" s="1108"/>
      <c r="S22" s="1108"/>
      <c r="T22" s="1108"/>
      <c r="U22" s="1109" t="s">
        <v>730</v>
      </c>
      <c r="V22" s="1109"/>
      <c r="W22" s="1109"/>
      <c r="X22" s="1110"/>
      <c r="Y22" s="1110"/>
      <c r="Z22" s="1110"/>
      <c r="AA22" s="1111" t="s">
        <v>731</v>
      </c>
      <c r="AB22" s="1111"/>
      <c r="AC22" s="1112"/>
      <c r="AD22" s="1081" t="s">
        <v>732</v>
      </c>
      <c r="AE22" s="1082"/>
      <c r="AF22" s="1082"/>
      <c r="AG22" s="1082"/>
      <c r="AH22" s="1082"/>
      <c r="AI22" s="1082"/>
      <c r="AJ22" s="1083"/>
      <c r="AK22" s="1092"/>
      <c r="AL22" s="1093"/>
      <c r="AM22" s="1093"/>
      <c r="AN22" s="1093"/>
      <c r="AO22" s="1093"/>
      <c r="AP22" s="1093"/>
      <c r="AQ22" s="1094" t="s">
        <v>733</v>
      </c>
      <c r="AR22" s="1094"/>
      <c r="AS22" s="1095"/>
    </row>
    <row r="23" spans="1:45" ht="50.15" customHeight="1" x14ac:dyDescent="0.25">
      <c r="A23" s="1096" t="s">
        <v>734</v>
      </c>
      <c r="B23" s="1082"/>
      <c r="C23" s="1082"/>
      <c r="D23" s="1082"/>
      <c r="E23" s="1082"/>
      <c r="F23" s="1082"/>
      <c r="G23" s="1082"/>
      <c r="H23" s="1082"/>
      <c r="I23" s="1082"/>
      <c r="J23" s="1082"/>
      <c r="K23" s="1082"/>
      <c r="L23" s="1083"/>
      <c r="M23" s="1097"/>
      <c r="N23" s="1079"/>
      <c r="O23" s="1079"/>
      <c r="P23" s="1079"/>
      <c r="Q23" s="1079"/>
      <c r="R23" s="1079"/>
      <c r="S23" s="1079"/>
      <c r="T23" s="1079"/>
      <c r="U23" s="1079"/>
      <c r="V23" s="1079"/>
      <c r="W23" s="1079"/>
      <c r="X23" s="1079"/>
      <c r="Y23" s="1079"/>
      <c r="Z23" s="1079"/>
      <c r="AA23" s="1079"/>
      <c r="AB23" s="1079"/>
      <c r="AC23" s="1079"/>
      <c r="AD23" s="1079"/>
      <c r="AE23" s="1079"/>
      <c r="AF23" s="1079"/>
      <c r="AG23" s="1079"/>
      <c r="AH23" s="1079"/>
      <c r="AI23" s="1079"/>
      <c r="AJ23" s="1079"/>
      <c r="AK23" s="1079"/>
      <c r="AL23" s="1079"/>
      <c r="AM23" s="1079"/>
      <c r="AN23" s="1079"/>
      <c r="AO23" s="1079"/>
      <c r="AP23" s="1079"/>
      <c r="AQ23" s="1079"/>
      <c r="AR23" s="1079"/>
      <c r="AS23" s="1080"/>
    </row>
    <row r="24" spans="1:45" ht="30" customHeight="1" x14ac:dyDescent="0.25">
      <c r="A24" s="1081" t="s">
        <v>735</v>
      </c>
      <c r="B24" s="1082"/>
      <c r="C24" s="1082"/>
      <c r="D24" s="1082"/>
      <c r="E24" s="1082"/>
      <c r="F24" s="1082"/>
      <c r="G24" s="1082"/>
      <c r="H24" s="1082"/>
      <c r="I24" s="1082"/>
      <c r="J24" s="1082"/>
      <c r="K24" s="1082"/>
      <c r="L24" s="1083"/>
      <c r="M24" s="1098" t="s">
        <v>736</v>
      </c>
      <c r="N24" s="1098"/>
      <c r="O24" s="1098"/>
      <c r="P24" s="1098"/>
      <c r="Q24" s="1092"/>
      <c r="R24" s="1093"/>
      <c r="S24" s="1093"/>
      <c r="T24" s="1093"/>
      <c r="U24" s="1093"/>
      <c r="V24" s="1093"/>
      <c r="W24" s="1093"/>
      <c r="X24" s="1093"/>
      <c r="Y24" s="1093"/>
      <c r="Z24" s="1093"/>
      <c r="AA24" s="1079" t="s">
        <v>733</v>
      </c>
      <c r="AB24" s="1079"/>
      <c r="AC24" s="1079"/>
      <c r="AD24" s="1098" t="s">
        <v>737</v>
      </c>
      <c r="AE24" s="1098"/>
      <c r="AF24" s="1098"/>
      <c r="AG24" s="1098"/>
      <c r="AH24" s="1099"/>
      <c r="AI24" s="1100"/>
      <c r="AJ24" s="1100"/>
      <c r="AK24" s="1100"/>
      <c r="AL24" s="1100"/>
      <c r="AM24" s="1100"/>
      <c r="AN24" s="1100"/>
      <c r="AO24" s="1100"/>
      <c r="AP24" s="1100"/>
      <c r="AQ24" s="1079" t="s">
        <v>733</v>
      </c>
      <c r="AR24" s="1079"/>
      <c r="AS24" s="1080"/>
    </row>
    <row r="25" spans="1:45" ht="30" customHeight="1" x14ac:dyDescent="0.25">
      <c r="A25" s="1081"/>
      <c r="B25" s="1082"/>
      <c r="C25" s="1082"/>
      <c r="D25" s="1082"/>
      <c r="E25" s="1082"/>
      <c r="F25" s="1082"/>
      <c r="G25" s="1082"/>
      <c r="H25" s="1082"/>
      <c r="I25" s="1082"/>
      <c r="J25" s="1082"/>
      <c r="K25" s="1082"/>
      <c r="L25" s="1083"/>
      <c r="M25" s="1081" t="s">
        <v>738</v>
      </c>
      <c r="N25" s="1082"/>
      <c r="O25" s="1082"/>
      <c r="P25" s="1083"/>
      <c r="Q25" s="1084"/>
      <c r="R25" s="1085"/>
      <c r="S25" s="1085"/>
      <c r="T25" s="1085"/>
      <c r="U25" s="1085"/>
      <c r="V25" s="1085"/>
      <c r="W25" s="1085"/>
      <c r="X25" s="1085"/>
      <c r="Y25" s="1085"/>
      <c r="Z25" s="1085"/>
      <c r="AA25" s="1085"/>
      <c r="AB25" s="1085"/>
      <c r="AC25" s="1085"/>
      <c r="AD25" s="1085"/>
      <c r="AE25" s="1085"/>
      <c r="AF25" s="1085"/>
      <c r="AG25" s="1085"/>
      <c r="AH25" s="1085"/>
      <c r="AI25" s="1085"/>
      <c r="AJ25" s="1085"/>
      <c r="AK25" s="1085"/>
      <c r="AL25" s="1085"/>
      <c r="AM25" s="1085"/>
      <c r="AN25" s="1085"/>
      <c r="AO25" s="1085"/>
      <c r="AP25" s="1085"/>
      <c r="AQ25" s="1085"/>
      <c r="AR25" s="1085"/>
      <c r="AS25" s="1086"/>
    </row>
    <row r="26" spans="1:45" ht="30" customHeight="1" x14ac:dyDescent="0.25">
      <c r="A26" s="1087" t="s">
        <v>739</v>
      </c>
      <c r="B26" s="1088"/>
      <c r="C26" s="1088"/>
      <c r="D26" s="1088"/>
      <c r="E26" s="1088"/>
      <c r="F26" s="1088"/>
      <c r="G26" s="1088"/>
      <c r="H26" s="1088"/>
      <c r="I26" s="1088"/>
      <c r="J26" s="1088"/>
      <c r="K26" s="1088"/>
      <c r="L26" s="1088"/>
      <c r="M26" s="1088"/>
      <c r="N26" s="1088"/>
      <c r="O26" s="1088"/>
      <c r="P26" s="1088"/>
      <c r="Q26" s="1088"/>
      <c r="R26" s="1088"/>
      <c r="S26" s="1088"/>
      <c r="T26" s="1088"/>
      <c r="U26" s="1088"/>
      <c r="V26" s="1088"/>
      <c r="W26" s="1088"/>
      <c r="X26" s="1088"/>
      <c r="Y26" s="1088"/>
      <c r="Z26" s="1088"/>
      <c r="AA26" s="1088"/>
      <c r="AB26" s="1088"/>
      <c r="AC26" s="1088"/>
      <c r="AD26" s="1089"/>
      <c r="AE26" s="1090"/>
      <c r="AF26" s="1090"/>
      <c r="AG26" s="1090"/>
      <c r="AH26" s="1090"/>
      <c r="AI26" s="1090"/>
      <c r="AJ26" s="1090"/>
      <c r="AK26" s="1090"/>
      <c r="AL26" s="1090"/>
      <c r="AM26" s="1090"/>
      <c r="AN26" s="1090"/>
      <c r="AO26" s="1090"/>
      <c r="AP26" s="1090"/>
      <c r="AQ26" s="1090"/>
      <c r="AR26" s="1090"/>
      <c r="AS26" s="1091"/>
    </row>
    <row r="27" spans="1:45" ht="12" customHeight="1" x14ac:dyDescent="0.25">
      <c r="A27" s="469"/>
      <c r="B27" s="469"/>
      <c r="C27" s="469"/>
      <c r="D27" s="469"/>
      <c r="E27" s="469"/>
      <c r="F27" s="469"/>
      <c r="G27" s="469"/>
      <c r="H27" s="469"/>
      <c r="I27" s="469"/>
      <c r="J27" s="469"/>
      <c r="K27" s="469"/>
      <c r="L27" s="469"/>
      <c r="M27" s="469"/>
      <c r="N27" s="469"/>
      <c r="O27" s="469"/>
      <c r="P27" s="469"/>
      <c r="Q27" s="469"/>
      <c r="R27" s="469"/>
      <c r="S27" s="469"/>
      <c r="T27" s="469"/>
      <c r="U27" s="469"/>
      <c r="V27" s="469"/>
      <c r="W27" s="469"/>
      <c r="X27" s="469"/>
      <c r="Y27" s="469"/>
      <c r="Z27" s="469"/>
      <c r="AA27" s="469"/>
      <c r="AB27" s="469"/>
      <c r="AC27" s="469"/>
      <c r="AD27" s="469"/>
      <c r="AE27" s="469"/>
      <c r="AF27" s="469"/>
      <c r="AG27" s="469"/>
      <c r="AH27" s="469"/>
      <c r="AI27" s="469"/>
      <c r="AJ27" s="469"/>
      <c r="AK27" s="469"/>
      <c r="AL27" s="469"/>
      <c r="AM27" s="469"/>
      <c r="AN27" s="469"/>
      <c r="AO27" s="469"/>
      <c r="AP27" s="469"/>
      <c r="AQ27" s="469"/>
      <c r="AR27" s="469"/>
      <c r="AS27" s="470"/>
    </row>
    <row r="28" spans="1:45" ht="22.5" customHeight="1" x14ac:dyDescent="0.25">
      <c r="A28" s="1117" t="s">
        <v>717</v>
      </c>
      <c r="B28" s="1118"/>
      <c r="C28" s="1118"/>
      <c r="D28" s="1119" t="s">
        <v>718</v>
      </c>
      <c r="E28" s="1120"/>
      <c r="F28" s="1120"/>
      <c r="G28" s="1121"/>
      <c r="H28" s="1118" t="s">
        <v>719</v>
      </c>
      <c r="I28" s="1118"/>
      <c r="J28" s="1118"/>
      <c r="K28" s="1118"/>
      <c r="L28" s="1122"/>
      <c r="M28" s="1123"/>
      <c r="N28" s="1124"/>
      <c r="O28" s="1124"/>
      <c r="P28" s="1124"/>
      <c r="Q28" s="1124"/>
      <c r="R28" s="1124"/>
      <c r="S28" s="1124"/>
      <c r="T28" s="1124"/>
      <c r="U28" s="1124"/>
      <c r="V28" s="1124"/>
      <c r="W28" s="1124"/>
      <c r="X28" s="1124"/>
      <c r="Y28" s="1124"/>
      <c r="Z28" s="1124"/>
      <c r="AA28" s="1124"/>
      <c r="AB28" s="1124"/>
      <c r="AC28" s="1125"/>
      <c r="AD28" s="1126" t="s">
        <v>720</v>
      </c>
      <c r="AE28" s="1118"/>
      <c r="AF28" s="1118"/>
      <c r="AG28" s="1118"/>
      <c r="AH28" s="1123"/>
      <c r="AI28" s="1124"/>
      <c r="AJ28" s="1124"/>
      <c r="AK28" s="1124"/>
      <c r="AL28" s="1124"/>
      <c r="AM28" s="1124"/>
      <c r="AN28" s="1124"/>
      <c r="AO28" s="1124"/>
      <c r="AP28" s="1124"/>
      <c r="AQ28" s="1124"/>
      <c r="AR28" s="1124"/>
      <c r="AS28" s="1125"/>
    </row>
    <row r="29" spans="1:45" ht="22.5" customHeight="1" x14ac:dyDescent="0.25">
      <c r="A29" s="1081" t="s">
        <v>721</v>
      </c>
      <c r="B29" s="1082"/>
      <c r="C29" s="1082"/>
      <c r="D29" s="1082"/>
      <c r="E29" s="1082"/>
      <c r="F29" s="1082"/>
      <c r="G29" s="1082"/>
      <c r="H29" s="1082"/>
      <c r="I29" s="1082"/>
      <c r="J29" s="1082"/>
      <c r="K29" s="1082"/>
      <c r="L29" s="1083"/>
      <c r="M29" s="1127"/>
      <c r="N29" s="1109"/>
      <c r="O29" s="1109"/>
      <c r="P29" s="1109"/>
      <c r="Q29" s="1109"/>
      <c r="R29" s="1109"/>
      <c r="S29" s="1109"/>
      <c r="T29" s="1109"/>
      <c r="U29" s="1109"/>
      <c r="V29" s="1109"/>
      <c r="W29" s="1109"/>
      <c r="X29" s="1109"/>
      <c r="Y29" s="1109"/>
      <c r="Z29" s="1109"/>
      <c r="AA29" s="1109"/>
      <c r="AB29" s="1109"/>
      <c r="AC29" s="1128"/>
      <c r="AD29" s="1082"/>
      <c r="AE29" s="1082"/>
      <c r="AF29" s="1082"/>
      <c r="AG29" s="1082"/>
      <c r="AH29" s="1127"/>
      <c r="AI29" s="1109"/>
      <c r="AJ29" s="1109"/>
      <c r="AK29" s="1109"/>
      <c r="AL29" s="1109"/>
      <c r="AM29" s="1109"/>
      <c r="AN29" s="1109"/>
      <c r="AO29" s="1109"/>
      <c r="AP29" s="1109"/>
      <c r="AQ29" s="1109"/>
      <c r="AR29" s="1109"/>
      <c r="AS29" s="1128"/>
    </row>
    <row r="30" spans="1:45" ht="22.5" customHeight="1" x14ac:dyDescent="0.25">
      <c r="A30" s="1081" t="s">
        <v>722</v>
      </c>
      <c r="B30" s="1082"/>
      <c r="C30" s="1082"/>
      <c r="D30" s="1082"/>
      <c r="E30" s="1082"/>
      <c r="F30" s="1082"/>
      <c r="G30" s="1082"/>
      <c r="H30" s="1082"/>
      <c r="I30" s="1082"/>
      <c r="J30" s="1082"/>
      <c r="K30" s="1082"/>
      <c r="L30" s="1083"/>
      <c r="M30" s="1113" t="s">
        <v>723</v>
      </c>
      <c r="N30" s="1113"/>
      <c r="O30" s="1113"/>
      <c r="P30" s="1113"/>
      <c r="Q30" s="1101"/>
      <c r="R30" s="1102"/>
      <c r="S30" s="1102"/>
      <c r="T30" s="1102"/>
      <c r="U30" s="1102"/>
      <c r="V30" s="1102"/>
      <c r="W30" s="1102"/>
      <c r="X30" s="1102"/>
      <c r="Y30" s="1102"/>
      <c r="Z30" s="1102"/>
      <c r="AA30" s="1102"/>
      <c r="AB30" s="1102"/>
      <c r="AC30" s="1102"/>
      <c r="AD30" s="1102"/>
      <c r="AE30" s="1102"/>
      <c r="AF30" s="1102"/>
      <c r="AG30" s="1102"/>
      <c r="AH30" s="1102"/>
      <c r="AI30" s="1102"/>
      <c r="AJ30" s="1102"/>
      <c r="AK30" s="1102"/>
      <c r="AL30" s="1102"/>
      <c r="AM30" s="1102"/>
      <c r="AN30" s="1102"/>
      <c r="AO30" s="1102"/>
      <c r="AP30" s="1102"/>
      <c r="AQ30" s="1102"/>
      <c r="AR30" s="1102"/>
      <c r="AS30" s="1103"/>
    </row>
    <row r="31" spans="1:45" ht="22.5" customHeight="1" x14ac:dyDescent="0.25">
      <c r="A31" s="1081"/>
      <c r="B31" s="1082"/>
      <c r="C31" s="1082"/>
      <c r="D31" s="1082"/>
      <c r="E31" s="1082"/>
      <c r="F31" s="1082"/>
      <c r="G31" s="1082"/>
      <c r="H31" s="1082"/>
      <c r="I31" s="1082"/>
      <c r="J31" s="1082"/>
      <c r="K31" s="1082"/>
      <c r="L31" s="1083"/>
      <c r="M31" s="1113" t="s">
        <v>724</v>
      </c>
      <c r="N31" s="1113"/>
      <c r="O31" s="1113"/>
      <c r="P31" s="1113"/>
      <c r="Q31" s="1101"/>
      <c r="R31" s="1102"/>
      <c r="S31" s="1102"/>
      <c r="T31" s="1102"/>
      <c r="U31" s="1102"/>
      <c r="V31" s="1102"/>
      <c r="W31" s="1102"/>
      <c r="X31" s="1102"/>
      <c r="Y31" s="1102"/>
      <c r="Z31" s="1102"/>
      <c r="AA31" s="1102"/>
      <c r="AB31" s="1102"/>
      <c r="AC31" s="1103"/>
      <c r="AD31" s="1113" t="s">
        <v>725</v>
      </c>
      <c r="AE31" s="1113"/>
      <c r="AF31" s="1113"/>
      <c r="AG31" s="1113"/>
      <c r="AH31" s="1114"/>
      <c r="AI31" s="1115"/>
      <c r="AJ31" s="1115"/>
      <c r="AK31" s="1115"/>
      <c r="AL31" s="1115"/>
      <c r="AM31" s="1115"/>
      <c r="AN31" s="1115"/>
      <c r="AO31" s="1115"/>
      <c r="AP31" s="1115"/>
      <c r="AQ31" s="1115"/>
      <c r="AR31" s="1115"/>
      <c r="AS31" s="1116"/>
    </row>
    <row r="32" spans="1:45" ht="22.5" customHeight="1" x14ac:dyDescent="0.25">
      <c r="A32" s="1081"/>
      <c r="B32" s="1082"/>
      <c r="C32" s="1082"/>
      <c r="D32" s="1082"/>
      <c r="E32" s="1082"/>
      <c r="F32" s="1082"/>
      <c r="G32" s="1082"/>
      <c r="H32" s="1082"/>
      <c r="I32" s="1082"/>
      <c r="J32" s="1082"/>
      <c r="K32" s="1082"/>
      <c r="L32" s="1083"/>
      <c r="M32" s="1113" t="s">
        <v>726</v>
      </c>
      <c r="N32" s="1113"/>
      <c r="O32" s="1113"/>
      <c r="P32" s="1113"/>
      <c r="Q32" s="1101"/>
      <c r="R32" s="1102"/>
      <c r="S32" s="1102"/>
      <c r="T32" s="1102"/>
      <c r="U32" s="1102"/>
      <c r="V32" s="1102"/>
      <c r="W32" s="1102"/>
      <c r="X32" s="1102"/>
      <c r="Y32" s="1102"/>
      <c r="Z32" s="1102"/>
      <c r="AA32" s="1102"/>
      <c r="AB32" s="1102"/>
      <c r="AC32" s="1102"/>
      <c r="AD32" s="1102"/>
      <c r="AE32" s="1102"/>
      <c r="AF32" s="1102"/>
      <c r="AG32" s="1102"/>
      <c r="AH32" s="1102"/>
      <c r="AI32" s="1102"/>
      <c r="AJ32" s="1102"/>
      <c r="AK32" s="1102"/>
      <c r="AL32" s="1102"/>
      <c r="AM32" s="1102"/>
      <c r="AN32" s="1102"/>
      <c r="AO32" s="1102"/>
      <c r="AP32" s="1102"/>
      <c r="AQ32" s="1102"/>
      <c r="AR32" s="1102"/>
      <c r="AS32" s="1103"/>
    </row>
    <row r="33" spans="1:45" ht="22.5" customHeight="1" x14ac:dyDescent="0.25">
      <c r="A33" s="1081"/>
      <c r="B33" s="1082"/>
      <c r="C33" s="1082"/>
      <c r="D33" s="1082"/>
      <c r="E33" s="1082"/>
      <c r="F33" s="1082"/>
      <c r="G33" s="1082"/>
      <c r="H33" s="1082"/>
      <c r="I33" s="1082"/>
      <c r="J33" s="1082"/>
      <c r="K33" s="1082"/>
      <c r="L33" s="1083"/>
      <c r="M33" s="1105" t="s">
        <v>727</v>
      </c>
      <c r="N33" s="1105"/>
      <c r="O33" s="1105"/>
      <c r="P33" s="1105"/>
      <c r="Q33" s="1101"/>
      <c r="R33" s="1102"/>
      <c r="S33" s="1102"/>
      <c r="T33" s="1102"/>
      <c r="U33" s="1102"/>
      <c r="V33" s="1102"/>
      <c r="W33" s="1102"/>
      <c r="X33" s="1102"/>
      <c r="Y33" s="1102"/>
      <c r="Z33" s="1102"/>
      <c r="AA33" s="1102"/>
      <c r="AB33" s="1102"/>
      <c r="AC33" s="1103"/>
      <c r="AD33" s="1104" t="s">
        <v>728</v>
      </c>
      <c r="AE33" s="1104"/>
      <c r="AF33" s="1104"/>
      <c r="AG33" s="1104"/>
      <c r="AH33" s="1101"/>
      <c r="AI33" s="1102"/>
      <c r="AJ33" s="1102"/>
      <c r="AK33" s="1102"/>
      <c r="AL33" s="1102"/>
      <c r="AM33" s="1102"/>
      <c r="AN33" s="1102"/>
      <c r="AO33" s="1102"/>
      <c r="AP33" s="1102"/>
      <c r="AQ33" s="1102"/>
      <c r="AR33" s="1102"/>
      <c r="AS33" s="1103"/>
    </row>
    <row r="34" spans="1:45" ht="22.5" customHeight="1" x14ac:dyDescent="0.25">
      <c r="A34" s="1105" t="s">
        <v>729</v>
      </c>
      <c r="B34" s="1105"/>
      <c r="C34" s="1105"/>
      <c r="D34" s="1105"/>
      <c r="E34" s="1105"/>
      <c r="F34" s="1105"/>
      <c r="G34" s="1105"/>
      <c r="H34" s="1105"/>
      <c r="I34" s="1105"/>
      <c r="J34" s="1105"/>
      <c r="K34" s="1105"/>
      <c r="L34" s="1105"/>
      <c r="M34" s="1106"/>
      <c r="N34" s="1107"/>
      <c r="O34" s="1107"/>
      <c r="P34" s="1107"/>
      <c r="Q34" s="1108"/>
      <c r="R34" s="1108"/>
      <c r="S34" s="1108"/>
      <c r="T34" s="1108"/>
      <c r="U34" s="1109" t="s">
        <v>730</v>
      </c>
      <c r="V34" s="1109"/>
      <c r="W34" s="1109"/>
      <c r="X34" s="1110"/>
      <c r="Y34" s="1110"/>
      <c r="Z34" s="1110"/>
      <c r="AA34" s="1111" t="s">
        <v>731</v>
      </c>
      <c r="AB34" s="1111"/>
      <c r="AC34" s="1112"/>
      <c r="AD34" s="1081" t="s">
        <v>732</v>
      </c>
      <c r="AE34" s="1082"/>
      <c r="AF34" s="1082"/>
      <c r="AG34" s="1082"/>
      <c r="AH34" s="1082"/>
      <c r="AI34" s="1082"/>
      <c r="AJ34" s="1083"/>
      <c r="AK34" s="1092"/>
      <c r="AL34" s="1093"/>
      <c r="AM34" s="1093"/>
      <c r="AN34" s="1093"/>
      <c r="AO34" s="1093"/>
      <c r="AP34" s="1093"/>
      <c r="AQ34" s="1094" t="s">
        <v>733</v>
      </c>
      <c r="AR34" s="1094"/>
      <c r="AS34" s="1095"/>
    </row>
    <row r="35" spans="1:45" ht="50.15" customHeight="1" x14ac:dyDescent="0.25">
      <c r="A35" s="1096" t="s">
        <v>734</v>
      </c>
      <c r="B35" s="1082"/>
      <c r="C35" s="1082"/>
      <c r="D35" s="1082"/>
      <c r="E35" s="1082"/>
      <c r="F35" s="1082"/>
      <c r="G35" s="1082"/>
      <c r="H35" s="1082"/>
      <c r="I35" s="1082"/>
      <c r="J35" s="1082"/>
      <c r="K35" s="1082"/>
      <c r="L35" s="1083"/>
      <c r="M35" s="1097"/>
      <c r="N35" s="1079"/>
      <c r="O35" s="1079"/>
      <c r="P35" s="1079"/>
      <c r="Q35" s="1079"/>
      <c r="R35" s="1079"/>
      <c r="S35" s="1079"/>
      <c r="T35" s="1079"/>
      <c r="U35" s="1079"/>
      <c r="V35" s="1079"/>
      <c r="W35" s="1079"/>
      <c r="X35" s="1079"/>
      <c r="Y35" s="1079"/>
      <c r="Z35" s="1079"/>
      <c r="AA35" s="1079"/>
      <c r="AB35" s="1079"/>
      <c r="AC35" s="1079"/>
      <c r="AD35" s="1079"/>
      <c r="AE35" s="1079"/>
      <c r="AF35" s="1079"/>
      <c r="AG35" s="1079"/>
      <c r="AH35" s="1079"/>
      <c r="AI35" s="1079"/>
      <c r="AJ35" s="1079"/>
      <c r="AK35" s="1079"/>
      <c r="AL35" s="1079"/>
      <c r="AM35" s="1079"/>
      <c r="AN35" s="1079"/>
      <c r="AO35" s="1079"/>
      <c r="AP35" s="1079"/>
      <c r="AQ35" s="1079"/>
      <c r="AR35" s="1079"/>
      <c r="AS35" s="1080"/>
    </row>
    <row r="36" spans="1:45" ht="30" customHeight="1" x14ac:dyDescent="0.25">
      <c r="A36" s="1081" t="s">
        <v>735</v>
      </c>
      <c r="B36" s="1082"/>
      <c r="C36" s="1082"/>
      <c r="D36" s="1082"/>
      <c r="E36" s="1082"/>
      <c r="F36" s="1082"/>
      <c r="G36" s="1082"/>
      <c r="H36" s="1082"/>
      <c r="I36" s="1082"/>
      <c r="J36" s="1082"/>
      <c r="K36" s="1082"/>
      <c r="L36" s="1083"/>
      <c r="M36" s="1098" t="s">
        <v>736</v>
      </c>
      <c r="N36" s="1098"/>
      <c r="O36" s="1098"/>
      <c r="P36" s="1098"/>
      <c r="Q36" s="1092"/>
      <c r="R36" s="1093"/>
      <c r="S36" s="1093"/>
      <c r="T36" s="1093"/>
      <c r="U36" s="1093"/>
      <c r="V36" s="1093"/>
      <c r="W36" s="1093"/>
      <c r="X36" s="1093"/>
      <c r="Y36" s="1093"/>
      <c r="Z36" s="1093"/>
      <c r="AA36" s="1079" t="s">
        <v>733</v>
      </c>
      <c r="AB36" s="1079"/>
      <c r="AC36" s="1079"/>
      <c r="AD36" s="1098" t="s">
        <v>737</v>
      </c>
      <c r="AE36" s="1098"/>
      <c r="AF36" s="1098"/>
      <c r="AG36" s="1098"/>
      <c r="AH36" s="1099"/>
      <c r="AI36" s="1100"/>
      <c r="AJ36" s="1100"/>
      <c r="AK36" s="1100"/>
      <c r="AL36" s="1100"/>
      <c r="AM36" s="1100"/>
      <c r="AN36" s="1100"/>
      <c r="AO36" s="1100"/>
      <c r="AP36" s="1100"/>
      <c r="AQ36" s="1079" t="s">
        <v>733</v>
      </c>
      <c r="AR36" s="1079"/>
      <c r="AS36" s="1080"/>
    </row>
    <row r="37" spans="1:45" ht="30" customHeight="1" x14ac:dyDescent="0.25">
      <c r="A37" s="1081"/>
      <c r="B37" s="1082"/>
      <c r="C37" s="1082"/>
      <c r="D37" s="1082"/>
      <c r="E37" s="1082"/>
      <c r="F37" s="1082"/>
      <c r="G37" s="1082"/>
      <c r="H37" s="1082"/>
      <c r="I37" s="1082"/>
      <c r="J37" s="1082"/>
      <c r="K37" s="1082"/>
      <c r="L37" s="1083"/>
      <c r="M37" s="1081" t="s">
        <v>738</v>
      </c>
      <c r="N37" s="1082"/>
      <c r="O37" s="1082"/>
      <c r="P37" s="1083"/>
      <c r="Q37" s="1084"/>
      <c r="R37" s="1085"/>
      <c r="S37" s="1085"/>
      <c r="T37" s="1085"/>
      <c r="U37" s="1085"/>
      <c r="V37" s="1085"/>
      <c r="W37" s="1085"/>
      <c r="X37" s="1085"/>
      <c r="Y37" s="1085"/>
      <c r="Z37" s="1085"/>
      <c r="AA37" s="1085"/>
      <c r="AB37" s="1085"/>
      <c r="AC37" s="1085"/>
      <c r="AD37" s="1085"/>
      <c r="AE37" s="1085"/>
      <c r="AF37" s="1085"/>
      <c r="AG37" s="1085"/>
      <c r="AH37" s="1085"/>
      <c r="AI37" s="1085"/>
      <c r="AJ37" s="1085"/>
      <c r="AK37" s="1085"/>
      <c r="AL37" s="1085"/>
      <c r="AM37" s="1085"/>
      <c r="AN37" s="1085"/>
      <c r="AO37" s="1085"/>
      <c r="AP37" s="1085"/>
      <c r="AQ37" s="1085"/>
      <c r="AR37" s="1085"/>
      <c r="AS37" s="1086"/>
    </row>
    <row r="38" spans="1:45" ht="30" customHeight="1" x14ac:dyDescent="0.25">
      <c r="A38" s="1087" t="s">
        <v>739</v>
      </c>
      <c r="B38" s="1088"/>
      <c r="C38" s="1088"/>
      <c r="D38" s="1088"/>
      <c r="E38" s="1088"/>
      <c r="F38" s="1088"/>
      <c r="G38" s="1088"/>
      <c r="H38" s="1088"/>
      <c r="I38" s="1088"/>
      <c r="J38" s="1088"/>
      <c r="K38" s="1088"/>
      <c r="L38" s="1088"/>
      <c r="M38" s="1088"/>
      <c r="N38" s="1088"/>
      <c r="O38" s="1088"/>
      <c r="P38" s="1088"/>
      <c r="Q38" s="1088"/>
      <c r="R38" s="1088"/>
      <c r="S38" s="1088"/>
      <c r="T38" s="1088"/>
      <c r="U38" s="1088"/>
      <c r="V38" s="1088"/>
      <c r="W38" s="1088"/>
      <c r="X38" s="1088"/>
      <c r="Y38" s="1088"/>
      <c r="Z38" s="1088"/>
      <c r="AA38" s="1088"/>
      <c r="AB38" s="1088"/>
      <c r="AC38" s="1088"/>
      <c r="AD38" s="1089"/>
      <c r="AE38" s="1090"/>
      <c r="AF38" s="1090"/>
      <c r="AG38" s="1090"/>
      <c r="AH38" s="1090"/>
      <c r="AI38" s="1090"/>
      <c r="AJ38" s="1090"/>
      <c r="AK38" s="1090"/>
      <c r="AL38" s="1090"/>
      <c r="AM38" s="1090"/>
      <c r="AN38" s="1090"/>
      <c r="AO38" s="1090"/>
      <c r="AP38" s="1090"/>
      <c r="AQ38" s="1090"/>
      <c r="AR38" s="1090"/>
      <c r="AS38" s="1091"/>
    </row>
    <row r="39" spans="1:45" ht="11.25" customHeight="1" x14ac:dyDescent="0.2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row>
  </sheetData>
  <sheetProtection formatCells="0" formatRows="0" insertRows="0" deleteRows="0" selectLockedCells="1" sort="0" autoFilter="0" pivotTables="0"/>
  <mergeCells count="130">
    <mergeCell ref="B2:AS2"/>
    <mergeCell ref="A4:C4"/>
    <mergeCell ref="D4:G4"/>
    <mergeCell ref="H4:L4"/>
    <mergeCell ref="M4:AC4"/>
    <mergeCell ref="AD4:AG5"/>
    <mergeCell ref="AH4:AS5"/>
    <mergeCell ref="A5:L5"/>
    <mergeCell ref="M5:AC5"/>
    <mergeCell ref="Q9:AC9"/>
    <mergeCell ref="AD9:AG9"/>
    <mergeCell ref="AH9:AS9"/>
    <mergeCell ref="A10:L10"/>
    <mergeCell ref="M10:P10"/>
    <mergeCell ref="Q10:T10"/>
    <mergeCell ref="U10:W10"/>
    <mergeCell ref="X10:Z10"/>
    <mergeCell ref="AA10:AC10"/>
    <mergeCell ref="AD10:AJ10"/>
    <mergeCell ref="A6:L9"/>
    <mergeCell ref="M6:P6"/>
    <mergeCell ref="Q6:AS6"/>
    <mergeCell ref="M7:P7"/>
    <mergeCell ref="Q7:AC7"/>
    <mergeCell ref="AD7:AG7"/>
    <mergeCell ref="AH7:AS7"/>
    <mergeCell ref="M8:P8"/>
    <mergeCell ref="Q8:AS8"/>
    <mergeCell ref="M9:P9"/>
    <mergeCell ref="AK10:AP10"/>
    <mergeCell ref="AQ10:AS10"/>
    <mergeCell ref="A11:L11"/>
    <mergeCell ref="M11:AS11"/>
    <mergeCell ref="A12:L13"/>
    <mergeCell ref="M12:P12"/>
    <mergeCell ref="Q12:Z12"/>
    <mergeCell ref="AA12:AC12"/>
    <mergeCell ref="AD12:AG12"/>
    <mergeCell ref="AH12:AP12"/>
    <mergeCell ref="AQ12:AS12"/>
    <mergeCell ref="M13:P13"/>
    <mergeCell ref="Q13:AS13"/>
    <mergeCell ref="A14:AD14"/>
    <mergeCell ref="AE14:AS14"/>
    <mergeCell ref="A16:C16"/>
    <mergeCell ref="D16:G16"/>
    <mergeCell ref="H16:L16"/>
    <mergeCell ref="M16:AC16"/>
    <mergeCell ref="AD16:AG17"/>
    <mergeCell ref="M20:P20"/>
    <mergeCell ref="Q20:AS20"/>
    <mergeCell ref="M21:P21"/>
    <mergeCell ref="Q21:AC21"/>
    <mergeCell ref="AD21:AG21"/>
    <mergeCell ref="AH21:AS21"/>
    <mergeCell ref="AH16:AS17"/>
    <mergeCell ref="A17:L17"/>
    <mergeCell ref="M17:AC17"/>
    <mergeCell ref="A18:L21"/>
    <mergeCell ref="M18:P18"/>
    <mergeCell ref="Q18:AS18"/>
    <mergeCell ref="M19:P19"/>
    <mergeCell ref="Q19:AC19"/>
    <mergeCell ref="AD19:AG19"/>
    <mergeCell ref="AH19:AS19"/>
    <mergeCell ref="AD22:AJ22"/>
    <mergeCell ref="AK22:AP22"/>
    <mergeCell ref="AQ22:AS22"/>
    <mergeCell ref="A23:L23"/>
    <mergeCell ref="M23:AS23"/>
    <mergeCell ref="A24:L25"/>
    <mergeCell ref="M24:P24"/>
    <mergeCell ref="Q24:Z24"/>
    <mergeCell ref="AA24:AC24"/>
    <mergeCell ref="AD24:AG24"/>
    <mergeCell ref="A22:L22"/>
    <mergeCell ref="M22:P22"/>
    <mergeCell ref="Q22:T22"/>
    <mergeCell ref="U22:W22"/>
    <mergeCell ref="X22:Z22"/>
    <mergeCell ref="AA22:AC22"/>
    <mergeCell ref="A28:C28"/>
    <mergeCell ref="D28:G28"/>
    <mergeCell ref="H28:L28"/>
    <mergeCell ref="M28:AC28"/>
    <mergeCell ref="AD28:AG29"/>
    <mergeCell ref="AH28:AS29"/>
    <mergeCell ref="A29:L29"/>
    <mergeCell ref="M29:AC29"/>
    <mergeCell ref="AH24:AP24"/>
    <mergeCell ref="AQ24:AS24"/>
    <mergeCell ref="M25:P25"/>
    <mergeCell ref="Q25:AS25"/>
    <mergeCell ref="A26:AD26"/>
    <mergeCell ref="AE26:AS26"/>
    <mergeCell ref="Q33:AC33"/>
    <mergeCell ref="AD33:AG33"/>
    <mergeCell ref="AH33:AS33"/>
    <mergeCell ref="A34:L34"/>
    <mergeCell ref="M34:P34"/>
    <mergeCell ref="Q34:T34"/>
    <mergeCell ref="U34:W34"/>
    <mergeCell ref="X34:Z34"/>
    <mergeCell ref="AA34:AC34"/>
    <mergeCell ref="AD34:AJ34"/>
    <mergeCell ref="A30:L33"/>
    <mergeCell ref="M30:P30"/>
    <mergeCell ref="Q30:AS30"/>
    <mergeCell ref="M31:P31"/>
    <mergeCell ref="Q31:AC31"/>
    <mergeCell ref="AD31:AG31"/>
    <mergeCell ref="AH31:AS31"/>
    <mergeCell ref="M32:P32"/>
    <mergeCell ref="Q32:AS32"/>
    <mergeCell ref="M33:P33"/>
    <mergeCell ref="AQ36:AS36"/>
    <mergeCell ref="M37:P37"/>
    <mergeCell ref="Q37:AS37"/>
    <mergeCell ref="A38:AD38"/>
    <mergeCell ref="AE38:AS38"/>
    <mergeCell ref="AK34:AP34"/>
    <mergeCell ref="AQ34:AS34"/>
    <mergeCell ref="A35:L35"/>
    <mergeCell ref="M35:AS35"/>
    <mergeCell ref="A36:L37"/>
    <mergeCell ref="M36:P36"/>
    <mergeCell ref="Q36:Z36"/>
    <mergeCell ref="AA36:AC36"/>
    <mergeCell ref="AD36:AG36"/>
    <mergeCell ref="AH36:AP36"/>
  </mergeCells>
  <phoneticPr fontId="1"/>
  <dataValidations count="7">
    <dataValidation imeMode="halfAlpha" allowBlank="1" showInputMessage="1" showErrorMessage="1" sqref="Q12:Z12 Q24:Z24 Q36:Z36 AH36:AP36 AH31:AS31 AH24:AP24 AH19:AS19 AH12:AP12 AH7:AS7"/>
    <dataValidation allowBlank="1" showInputMessage="1" showErrorMessage="1" promptTitle="番号を記入してください" prompt="前ページの資金支出明細番号と対応させて記入してください_x000a_" sqref="D4:G4 D16:G16 D28:G28"/>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dataValidation type="list" allowBlank="1" showInputMessage="1" showErrorMessage="1" sqref="AE38:AS38 AE26:AS26 AE14:AS14">
      <formula1>$BC$14:$BC$15</formula1>
    </dataValidation>
    <dataValidation imeMode="halfAlpha" allowBlank="1" showInputMessage="1" showErrorMessage="1" promptTitle="税込の契約金額を記載してください" prompt="　前頁に記載した当該経費の資金支出明細にある「助成事業に要する経費」欄の金額を記載してください" sqref="AK34:AP34 AK22:AP22 AK10:AP10"/>
    <dataValidation allowBlank="1" showInputMessage="1" showErrorMessage="1" promptTitle="購入が必要な理由を記入してください" prompt="本研究開発において、当該機械装置・工具器具の購入が必要な理由を明確かつ具体的に記入してください_x000a_※申請時に、2社以上の見積書が必須_x000a_" sqref="M35:AS35 M23:AS23 M11:AS11"/>
    <dataValidation allowBlank="1" showInputMessage="1" showErrorMessage="1" prompt="やむを得ず２社提出できない場合は、その理由を記入してください （ただし、「過去に取引実績があるから」等は不可）_x000a_" sqref="Q37:AS37 Q13:AS13 Q25:AS25"/>
  </dataValidations>
  <printOptions horizontalCentered="1"/>
  <pageMargins left="0.31496062992125984" right="0.31496062992125984" top="0.37" bottom="0.41" header="0.31496062992125984" footer="0.31496062992125984"/>
  <pageSetup paperSize="9" scale="84" fitToWidth="0" fitToHeight="0" orientation="portrait" r:id="rId1"/>
  <headerFooter>
    <oddFooter>&amp;A</oddFooter>
  </headerFooter>
  <rowBreaks count="1" manualBreakCount="1">
    <brk id="39" max="45"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25"/>
  <sheetViews>
    <sheetView view="pageBreakPreview" topLeftCell="E1" zoomScaleNormal="130" zoomScaleSheetLayoutView="100" workbookViewId="0"/>
  </sheetViews>
  <sheetFormatPr defaultColWidth="2.15234375" defaultRowHeight="11.6" x14ac:dyDescent="0.25"/>
  <cols>
    <col min="1" max="1" width="6.4609375" style="439" customWidth="1"/>
    <col min="2" max="2" width="18.765625" style="439" customWidth="1"/>
    <col min="3" max="3" width="10.765625" style="439" customWidth="1"/>
    <col min="4" max="4" width="5" style="439" customWidth="1"/>
    <col min="5" max="7" width="14.3828125" style="439" customWidth="1"/>
    <col min="8" max="8" width="16.84375" style="439" customWidth="1"/>
    <col min="9" max="11" width="2.15234375" style="439" customWidth="1"/>
    <col min="12" max="12" width="11.23046875" style="439" customWidth="1"/>
    <col min="13" max="13" width="9.4609375" style="439" customWidth="1"/>
    <col min="14" max="14" width="6.23046875" style="439" customWidth="1"/>
    <col min="15" max="211" width="2.15234375" style="439" customWidth="1"/>
    <col min="212" max="16384" width="2.15234375" style="439"/>
  </cols>
  <sheetData>
    <row r="1" spans="1:44" ht="30" customHeight="1" x14ac:dyDescent="0.25">
      <c r="A1" s="592" t="s">
        <v>740</v>
      </c>
    </row>
    <row r="2" spans="1:44" ht="17.25" customHeight="1" x14ac:dyDescent="0.25">
      <c r="A2" s="593"/>
      <c r="B2" s="468"/>
      <c r="C2" s="468"/>
      <c r="D2" s="468"/>
      <c r="E2" s="594"/>
      <c r="F2" s="543"/>
      <c r="G2" s="438"/>
      <c r="H2" s="595" t="s">
        <v>688</v>
      </c>
      <c r="I2" s="438"/>
    </row>
    <row r="3" spans="1:44" ht="67.5" customHeight="1" x14ac:dyDescent="0.25">
      <c r="A3" s="585" t="s">
        <v>689</v>
      </c>
      <c r="B3" s="586" t="s">
        <v>741</v>
      </c>
      <c r="C3" s="586" t="s">
        <v>708</v>
      </c>
      <c r="D3" s="596" t="s">
        <v>479</v>
      </c>
      <c r="E3" s="586" t="s">
        <v>742</v>
      </c>
      <c r="F3" s="586" t="s">
        <v>710</v>
      </c>
      <c r="G3" s="586" t="s">
        <v>743</v>
      </c>
      <c r="H3" s="586" t="s">
        <v>744</v>
      </c>
      <c r="I3" s="597" t="s">
        <v>713</v>
      </c>
      <c r="J3" s="584"/>
      <c r="K3" s="584"/>
      <c r="L3" s="584"/>
      <c r="M3" s="584"/>
      <c r="N3" s="584"/>
      <c r="O3" s="584"/>
      <c r="P3" s="584"/>
      <c r="Q3" s="584"/>
      <c r="R3" s="584"/>
      <c r="S3" s="584"/>
      <c r="T3" s="584"/>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row>
    <row r="4" spans="1:44" ht="39.75" customHeight="1" x14ac:dyDescent="0.25">
      <c r="A4" s="471">
        <f>ROW()-ROW(委託・外注費[[#Headers],[番　号]])</f>
        <v>1</v>
      </c>
      <c r="B4" s="432"/>
      <c r="C4" s="473"/>
      <c r="D4" s="474"/>
      <c r="E4" s="475"/>
      <c r="F4" s="598">
        <f>ROUNDDOWN(委託・外注費[[#This Row],[助成対象経費
(A)×(B）
（税抜）]]*1.1,0)</f>
        <v>0</v>
      </c>
      <c r="G4" s="598">
        <f>委託・外注費[[#This Row],[数量(A)]]*委託・外注費[[#This Row],[単価(B)
(税抜)]]</f>
        <v>0</v>
      </c>
      <c r="H4" s="432"/>
      <c r="I4"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438"/>
      <c r="K4" s="438"/>
      <c r="L4" s="438"/>
      <c r="M4" s="438"/>
      <c r="N4" s="438"/>
      <c r="O4" s="438"/>
      <c r="P4" s="438"/>
      <c r="Q4" s="438"/>
      <c r="R4" s="438"/>
      <c r="S4" s="438"/>
      <c r="T4" s="438"/>
      <c r="U4" s="438"/>
      <c r="V4" s="438"/>
      <c r="W4" s="438"/>
      <c r="X4" s="438"/>
      <c r="Y4" s="438"/>
      <c r="Z4" s="438"/>
    </row>
    <row r="5" spans="1:44" ht="39.75" customHeight="1" x14ac:dyDescent="0.25">
      <c r="A5" s="471">
        <f>ROW()-ROW(委託・外注費[[#Headers],[番　号]])</f>
        <v>2</v>
      </c>
      <c r="B5" s="432"/>
      <c r="C5" s="473"/>
      <c r="D5" s="474"/>
      <c r="E5" s="475"/>
      <c r="F5" s="598">
        <f>ROUNDDOWN(委託・外注費[[#This Row],[助成対象経費
(A)×(B）
（税抜）]]*1.1,0)</f>
        <v>0</v>
      </c>
      <c r="G5" s="598">
        <f>委託・外注費[[#This Row],[数量(A)]]*委託・外注費[[#This Row],[単価(B)
(税抜)]]</f>
        <v>0</v>
      </c>
      <c r="H5" s="432"/>
      <c r="I5"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441"/>
      <c r="L5" s="441"/>
    </row>
    <row r="6" spans="1:44" ht="39.75" customHeight="1" x14ac:dyDescent="0.25">
      <c r="A6" s="471">
        <f>ROW()-ROW(委託・外注費[[#Headers],[番　号]])</f>
        <v>3</v>
      </c>
      <c r="B6" s="432"/>
      <c r="C6" s="473"/>
      <c r="D6" s="474"/>
      <c r="E6" s="475"/>
      <c r="F6" s="598">
        <f>ROUNDDOWN(委託・外注費[[#This Row],[助成対象経費
(A)×(B）
（税抜）]]*1.1,0)</f>
        <v>0</v>
      </c>
      <c r="G6" s="598">
        <f>委託・外注費[[#This Row],[数量(A)]]*委託・外注費[[#This Row],[単価(B)
(税抜)]]</f>
        <v>0</v>
      </c>
      <c r="H6" s="432"/>
      <c r="I6"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ht="39.75" customHeight="1" x14ac:dyDescent="0.25">
      <c r="A7" s="471">
        <f>ROW()-ROW(委託・外注費[[#Headers],[番　号]])</f>
        <v>4</v>
      </c>
      <c r="B7" s="432"/>
      <c r="C7" s="473"/>
      <c r="D7" s="474"/>
      <c r="E7" s="475"/>
      <c r="F7" s="598">
        <f>ROUNDDOWN(委託・外注費[[#This Row],[助成対象経費
(A)×(B）
（税抜）]]*1.1,0)</f>
        <v>0</v>
      </c>
      <c r="G7" s="598">
        <f>委託・外注費[[#This Row],[数量(A)]]*委託・外注費[[#This Row],[単価(B)
(税抜)]]</f>
        <v>0</v>
      </c>
      <c r="H7" s="432"/>
      <c r="I7"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ht="39.75" customHeight="1" x14ac:dyDescent="0.25">
      <c r="A8" s="471">
        <f>ROW()-ROW(委託・外注費[[#Headers],[番　号]])</f>
        <v>5</v>
      </c>
      <c r="B8" s="432"/>
      <c r="C8" s="473"/>
      <c r="D8" s="474"/>
      <c r="E8" s="475"/>
      <c r="F8" s="598">
        <f>ROUNDDOWN(委託・外注費[[#This Row],[助成対象経費
(A)×(B）
（税抜）]]*1.1,0)</f>
        <v>0</v>
      </c>
      <c r="G8" s="598">
        <f>委託・外注費[[#This Row],[数量(A)]]*委託・外注費[[#This Row],[単価(B)
(税抜)]]</f>
        <v>0</v>
      </c>
      <c r="H8" s="432"/>
      <c r="I8"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ht="39.75" customHeight="1" x14ac:dyDescent="0.25">
      <c r="A9" s="471">
        <f>ROW()-ROW(委託・外注費[[#Headers],[番　号]])</f>
        <v>6</v>
      </c>
      <c r="B9" s="432"/>
      <c r="C9" s="473"/>
      <c r="D9" s="474"/>
      <c r="E9" s="475"/>
      <c r="F9" s="598">
        <f>ROUNDDOWN(委託・外注費[[#This Row],[助成対象経費
(A)×(B）
（税抜）]]*1.1,0)</f>
        <v>0</v>
      </c>
      <c r="G9" s="598">
        <f>委託・外注費[[#This Row],[数量(A)]]*委託・外注費[[#This Row],[単価(B)
(税抜)]]</f>
        <v>0</v>
      </c>
      <c r="H9" s="432"/>
      <c r="I9"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ht="39.75" customHeight="1" x14ac:dyDescent="0.25">
      <c r="A10" s="471">
        <f>ROW()-ROW(委託・外注費[[#Headers],[番　号]])</f>
        <v>7</v>
      </c>
      <c r="B10" s="432"/>
      <c r="C10" s="473"/>
      <c r="D10" s="474"/>
      <c r="E10" s="475"/>
      <c r="F10" s="598">
        <f>ROUNDDOWN(委託・外注費[[#This Row],[助成対象経費
(A)×(B）
（税抜）]]*1.1,0)</f>
        <v>0</v>
      </c>
      <c r="G10" s="598">
        <f>委託・外注費[[#This Row],[数量(A)]]*委託・外注費[[#This Row],[単価(B)
(税抜)]]</f>
        <v>0</v>
      </c>
      <c r="H10" s="432"/>
      <c r="I10"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ht="39.75" customHeight="1" x14ac:dyDescent="0.25">
      <c r="A11" s="471">
        <f>ROW()-ROW(委託・外注費[[#Headers],[番　号]])</f>
        <v>8</v>
      </c>
      <c r="B11" s="432"/>
      <c r="C11" s="473"/>
      <c r="D11" s="474"/>
      <c r="E11" s="475"/>
      <c r="F11" s="598">
        <f>ROUNDDOWN(委託・外注費[[#This Row],[助成対象経費
(A)×(B）
（税抜）]]*1.1,0)</f>
        <v>0</v>
      </c>
      <c r="G11" s="598">
        <f>委託・外注費[[#This Row],[数量(A)]]*委託・外注費[[#This Row],[単価(B)
(税抜)]]</f>
        <v>0</v>
      </c>
      <c r="H11" s="432"/>
      <c r="I11"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ht="39.75" customHeight="1" x14ac:dyDescent="0.25">
      <c r="A12" s="471">
        <f>ROW()-ROW(委託・外注費[[#Headers],[番　号]])</f>
        <v>9</v>
      </c>
      <c r="B12" s="432"/>
      <c r="C12" s="473"/>
      <c r="D12" s="474"/>
      <c r="E12" s="475"/>
      <c r="F12" s="598">
        <f>ROUNDDOWN(委託・外注費[[#This Row],[助成対象経費
(A)×(B）
（税抜）]]*1.1,0)</f>
        <v>0</v>
      </c>
      <c r="G12" s="598">
        <f>委託・外注費[[#This Row],[数量(A)]]*委託・外注費[[#This Row],[単価(B)
(税抜)]]</f>
        <v>0</v>
      </c>
      <c r="H12" s="432"/>
      <c r="I12"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ht="39.75" customHeight="1" x14ac:dyDescent="0.25">
      <c r="A13" s="471">
        <f>ROW()-ROW(委託・外注費[[#Headers],[番　号]])</f>
        <v>10</v>
      </c>
      <c r="B13" s="432"/>
      <c r="C13" s="473"/>
      <c r="D13" s="474"/>
      <c r="E13" s="475"/>
      <c r="F13" s="598">
        <f>ROUNDDOWN(委託・外注費[[#This Row],[助成対象経費
(A)×(B）
（税抜）]]*1.1,0)</f>
        <v>0</v>
      </c>
      <c r="G13" s="598">
        <f>委託・外注費[[#This Row],[数量(A)]]*委託・外注費[[#This Row],[単価(B)
(税抜)]]</f>
        <v>0</v>
      </c>
      <c r="H13" s="432"/>
      <c r="I13"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ht="39.75" customHeight="1" x14ac:dyDescent="0.25">
      <c r="A14" s="471">
        <f>ROW()-ROW(委託・外注費[[#Headers],[番　号]])</f>
        <v>11</v>
      </c>
      <c r="B14" s="432"/>
      <c r="C14" s="473"/>
      <c r="D14" s="474"/>
      <c r="E14" s="475"/>
      <c r="F14" s="598">
        <f>ROUNDDOWN(委託・外注費[[#This Row],[助成対象経費
(A)×(B）
（税抜）]]*1.1,0)</f>
        <v>0</v>
      </c>
      <c r="G14" s="598">
        <f>委託・外注費[[#This Row],[数量(A)]]*委託・外注費[[#This Row],[単価(B)
(税抜)]]</f>
        <v>0</v>
      </c>
      <c r="H14" s="432"/>
      <c r="I14"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ht="39.75" customHeight="1" x14ac:dyDescent="0.25">
      <c r="A15" s="471">
        <f>ROW()-ROW(委託・外注費[[#Headers],[番　号]])</f>
        <v>12</v>
      </c>
      <c r="B15" s="432"/>
      <c r="C15" s="473"/>
      <c r="D15" s="474"/>
      <c r="E15" s="475"/>
      <c r="F15" s="598">
        <f>ROUNDDOWN(委託・外注費[[#This Row],[助成対象経費
(A)×(B）
（税抜）]]*1.1,0)</f>
        <v>0</v>
      </c>
      <c r="G15" s="598">
        <f>委託・外注費[[#This Row],[数量(A)]]*委託・外注費[[#This Row],[単価(B)
(税抜)]]</f>
        <v>0</v>
      </c>
      <c r="H15" s="432"/>
      <c r="I15"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ht="39.75" customHeight="1" x14ac:dyDescent="0.25">
      <c r="A16" s="471">
        <f>ROW()-ROW(委託・外注費[[#Headers],[番　号]])</f>
        <v>13</v>
      </c>
      <c r="B16" s="432"/>
      <c r="C16" s="473"/>
      <c r="D16" s="474"/>
      <c r="E16" s="475"/>
      <c r="F16" s="598">
        <f>ROUNDDOWN(委託・外注費[[#This Row],[助成対象経費
(A)×(B）
（税抜）]]*1.1,0)</f>
        <v>0</v>
      </c>
      <c r="G16" s="598">
        <f>委託・外注費[[#This Row],[数量(A)]]*委託・外注費[[#This Row],[単価(B)
(税抜)]]</f>
        <v>0</v>
      </c>
      <c r="H16" s="432"/>
      <c r="I16"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ht="39.75" customHeight="1" x14ac:dyDescent="0.25">
      <c r="A17" s="471">
        <f>ROW()-ROW(委託・外注費[[#Headers],[番　号]])</f>
        <v>14</v>
      </c>
      <c r="B17" s="432"/>
      <c r="C17" s="473"/>
      <c r="D17" s="474"/>
      <c r="E17" s="475"/>
      <c r="F17" s="598">
        <f>ROUNDDOWN(委託・外注費[[#This Row],[助成対象経費
(A)×(B）
（税抜）]]*1.1,0)</f>
        <v>0</v>
      </c>
      <c r="G17" s="598">
        <f>委託・外注費[[#This Row],[数量(A)]]*委託・外注費[[#This Row],[単価(B)
(税抜)]]</f>
        <v>0</v>
      </c>
      <c r="H17" s="432"/>
      <c r="I17"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ht="39.75" customHeight="1" x14ac:dyDescent="0.25">
      <c r="A18" s="471">
        <f>ROW()-ROW(委託・外注費[[#Headers],[番　号]])</f>
        <v>15</v>
      </c>
      <c r="B18" s="432"/>
      <c r="C18" s="473"/>
      <c r="D18" s="474"/>
      <c r="E18" s="475"/>
      <c r="F18" s="598">
        <f>ROUNDDOWN(委託・外注費[[#This Row],[助成対象経費
(A)×(B）
（税抜）]]*1.1,0)</f>
        <v>0</v>
      </c>
      <c r="G18" s="598">
        <f>委託・外注費[[#This Row],[数量(A)]]*委託・外注費[[#This Row],[単価(B)
(税抜)]]</f>
        <v>0</v>
      </c>
      <c r="H18" s="432"/>
      <c r="I18" s="472"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ht="27" customHeight="1" x14ac:dyDescent="0.25">
      <c r="A19" s="458"/>
      <c r="B19" s="476"/>
      <c r="C19" s="476"/>
      <c r="D19" s="477"/>
      <c r="E19" s="478" t="s">
        <v>714</v>
      </c>
      <c r="F19" s="479">
        <f>SUBTOTAL(109,委託・外注費[助成事業に
要する経費
（税込）])</f>
        <v>0</v>
      </c>
      <c r="G19" s="480">
        <f>SUBTOTAL(109,委託・外注費[助成対象経費
(A)×(B）
（税抜）])</f>
        <v>0</v>
      </c>
      <c r="H19" s="481"/>
      <c r="I19" s="462"/>
    </row>
    <row r="20" spans="1:9" ht="27" customHeight="1" x14ac:dyDescent="0.25"/>
    <row r="21" spans="1:9" ht="27" customHeight="1" x14ac:dyDescent="0.25"/>
    <row r="22" spans="1:9" ht="27" customHeight="1" x14ac:dyDescent="0.25"/>
    <row r="23" spans="1:9" ht="27" customHeight="1" x14ac:dyDescent="0.25"/>
    <row r="24" spans="1:9" ht="27" customHeight="1" x14ac:dyDescent="0.25"/>
    <row r="25" spans="1:9" ht="27" customHeight="1" x14ac:dyDescent="0.25"/>
  </sheetData>
  <sheetProtection algorithmName="SHA-512" hashValue="G1gFhQ7ICsz7aawHk1BOcLUxK7aTcGPodsbiIu2UhGrw3JITuk/DYPiePxV+szWxLGkUyymtGKW5hryTvgUqNQ==" saltValue="g82zXcrOPPRdWgMuB3KxDw==" spinCount="100000" sheet="1" formatCells="0" formatRows="0" insertRows="0" deleteRows="0" selectLockedCells="1"/>
  <phoneticPr fontId="1"/>
  <conditionalFormatting sqref="H4:H18 B4:E18">
    <cfRule type="expression" dxfId="202" priority="1">
      <formula>AND(OR($B4&lt;&gt;"",$C4&lt;&gt;"",$D4&lt;&gt;"",$E4&lt;&gt;"",$H4&lt;&gt;""),B4="")</formula>
    </cfRule>
  </conditionalFormatting>
  <dataValidations count="4">
    <dataValidation allowBlank="1" showInputMessage="1" showErrorMessage="1" promptTitle="委託・外注内容を記載してください" prompt="すべての委託・外注内容に対して、それぞれ計画書が必要となります" sqref="B4:B18"/>
    <dataValidation allowBlank="1" showInputMessage="1" showErrorMessage="1" promptTitle="委託・外注先を具体的に記入してください" prompt="未定等不明確の場合は、 申請時点の候補先を記入してください_x000a_" sqref="H4:H18"/>
    <dataValidation type="custom" allowBlank="1" showInputMessage="1" showErrorMessage="1" sqref="I4:I18 F4:G18">
      <formula1>ISERROR(FIND(CHAR(10),F4))</formula1>
    </dataValidation>
    <dataValidation imeMode="halfAlpha" allowBlank="1" showInputMessage="1" showErrorMessage="1" sqref="E4:E18 C4:C18"/>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D32"/>
  <sheetViews>
    <sheetView view="pageBreakPreview" topLeftCell="M1" zoomScale="85" zoomScaleNormal="130" zoomScaleSheetLayoutView="85" workbookViewId="0">
      <selection activeCell="AO3" sqref="AO3"/>
    </sheetView>
  </sheetViews>
  <sheetFormatPr defaultColWidth="1.84375" defaultRowHeight="13.3" x14ac:dyDescent="0.25"/>
  <cols>
    <col min="1" max="9" width="2.765625" style="483" customWidth="1"/>
    <col min="10" max="10" width="11.23046875" style="483" customWidth="1"/>
    <col min="11" max="11" width="9.4609375" style="483" customWidth="1"/>
    <col min="12" max="12" width="6.23046875" style="483" customWidth="1"/>
    <col min="13" max="37" width="2.765625" style="483" customWidth="1"/>
    <col min="38" max="254" width="2.4609375" style="483" customWidth="1"/>
    <col min="255" max="16384" width="1.84375" style="483"/>
  </cols>
  <sheetData>
    <row r="1" spans="1:56" s="400" customFormat="1" ht="30" customHeight="1" x14ac:dyDescent="0.25">
      <c r="A1" s="463" t="s">
        <v>745</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row>
    <row r="2" spans="1:56" s="400" customFormat="1" ht="31.5" customHeight="1" x14ac:dyDescent="0.25">
      <c r="A2" s="314"/>
      <c r="B2" s="1179" t="s">
        <v>746</v>
      </c>
      <c r="C2" s="1179"/>
      <c r="D2" s="1179"/>
      <c r="E2" s="1179"/>
      <c r="F2" s="1179"/>
      <c r="G2" s="1179"/>
      <c r="H2" s="1179"/>
      <c r="I2" s="1179"/>
      <c r="J2" s="1179"/>
      <c r="K2" s="1179"/>
      <c r="L2" s="1179"/>
      <c r="M2" s="1179"/>
      <c r="N2" s="1179"/>
      <c r="O2" s="1179"/>
      <c r="P2" s="1179"/>
      <c r="Q2" s="1179"/>
      <c r="R2" s="1179"/>
      <c r="S2" s="1179"/>
      <c r="T2" s="1179"/>
      <c r="U2" s="1179"/>
      <c r="V2" s="1179"/>
      <c r="W2" s="1179"/>
      <c r="X2" s="1179"/>
      <c r="Y2" s="1179"/>
      <c r="Z2" s="1179"/>
      <c r="AA2" s="1179"/>
      <c r="AB2" s="1179"/>
      <c r="AC2" s="1179"/>
      <c r="AD2" s="1179"/>
      <c r="AE2" s="1179"/>
      <c r="AF2" s="1179"/>
      <c r="AG2" s="1179"/>
      <c r="AH2" s="1179"/>
      <c r="AI2" s="1179"/>
      <c r="AJ2" s="1179"/>
      <c r="AK2" s="450"/>
    </row>
    <row r="3" spans="1:56" s="400" customFormat="1" ht="22.5" customHeight="1" x14ac:dyDescent="0.25">
      <c r="A3" s="314"/>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c r="AH3" s="482"/>
      <c r="AI3" s="482"/>
      <c r="AJ3" s="482"/>
      <c r="AK3" s="450"/>
    </row>
    <row r="4" spans="1:56" ht="30" customHeight="1" x14ac:dyDescent="0.25">
      <c r="A4" s="1134" t="s">
        <v>747</v>
      </c>
      <c r="B4" s="1135"/>
      <c r="C4" s="1135"/>
      <c r="D4" s="1135"/>
      <c r="E4" s="1136"/>
      <c r="F4" s="1175" t="s">
        <v>748</v>
      </c>
      <c r="G4" s="1176"/>
      <c r="H4" s="1176"/>
      <c r="I4" s="1177"/>
      <c r="J4" s="1169" t="s">
        <v>553</v>
      </c>
      <c r="K4" s="1171"/>
      <c r="L4" s="1175"/>
      <c r="M4" s="1176"/>
      <c r="N4" s="1176"/>
      <c r="O4" s="1176"/>
      <c r="P4" s="1176"/>
      <c r="Q4" s="1176"/>
      <c r="R4" s="1176"/>
      <c r="S4" s="1176"/>
      <c r="T4" s="1176"/>
      <c r="U4" s="1176"/>
      <c r="V4" s="1177"/>
      <c r="W4" s="1178" t="s">
        <v>749</v>
      </c>
      <c r="X4" s="1170"/>
      <c r="Y4" s="1170"/>
      <c r="Z4" s="1171"/>
      <c r="AA4" s="1175" t="s">
        <v>862</v>
      </c>
      <c r="AB4" s="1176"/>
      <c r="AC4" s="1176"/>
      <c r="AD4" s="1176"/>
      <c r="AE4" s="1176"/>
      <c r="AF4" s="1176"/>
      <c r="AG4" s="1176"/>
      <c r="AH4" s="1176"/>
      <c r="AI4" s="1176"/>
      <c r="AJ4" s="1176"/>
      <c r="AK4" s="1177"/>
    </row>
    <row r="5" spans="1:56" ht="30" customHeight="1" x14ac:dyDescent="0.25">
      <c r="A5" s="1169" t="s">
        <v>724</v>
      </c>
      <c r="B5" s="1170"/>
      <c r="C5" s="1170"/>
      <c r="D5" s="1170"/>
      <c r="E5" s="1170"/>
      <c r="F5" s="1170"/>
      <c r="G5" s="1170"/>
      <c r="H5" s="1170"/>
      <c r="I5" s="1171"/>
      <c r="J5" s="1155"/>
      <c r="K5" s="1156"/>
      <c r="L5" s="1156"/>
      <c r="M5" s="1156"/>
      <c r="N5" s="1156"/>
      <c r="O5" s="1156"/>
      <c r="P5" s="1156"/>
      <c r="Q5" s="1156"/>
      <c r="R5" s="1156"/>
      <c r="S5" s="1156"/>
      <c r="T5" s="1156"/>
      <c r="U5" s="1156"/>
      <c r="V5" s="1157"/>
      <c r="W5" s="1169" t="s">
        <v>725</v>
      </c>
      <c r="X5" s="1170"/>
      <c r="Y5" s="1170"/>
      <c r="Z5" s="1171"/>
      <c r="AA5" s="1172"/>
      <c r="AB5" s="1173"/>
      <c r="AC5" s="1173"/>
      <c r="AD5" s="1173"/>
      <c r="AE5" s="1173"/>
      <c r="AF5" s="1173"/>
      <c r="AG5" s="1173"/>
      <c r="AH5" s="1173"/>
      <c r="AI5" s="1173"/>
      <c r="AJ5" s="1173"/>
      <c r="AK5" s="1174"/>
    </row>
    <row r="6" spans="1:56" ht="30" customHeight="1" x14ac:dyDescent="0.25">
      <c r="A6" s="1169" t="s">
        <v>726</v>
      </c>
      <c r="B6" s="1170"/>
      <c r="C6" s="1170"/>
      <c r="D6" s="1170"/>
      <c r="E6" s="1170"/>
      <c r="F6" s="1170"/>
      <c r="G6" s="1170"/>
      <c r="H6" s="1170"/>
      <c r="I6" s="1171"/>
      <c r="J6" s="1155"/>
      <c r="K6" s="1156"/>
      <c r="L6" s="1156"/>
      <c r="M6" s="1156"/>
      <c r="N6" s="1156"/>
      <c r="O6" s="1156"/>
      <c r="P6" s="1156"/>
      <c r="Q6" s="1156"/>
      <c r="R6" s="1156"/>
      <c r="S6" s="1156"/>
      <c r="T6" s="1156"/>
      <c r="U6" s="1156"/>
      <c r="V6" s="1156"/>
      <c r="W6" s="1156"/>
      <c r="X6" s="1156"/>
      <c r="Y6" s="1156"/>
      <c r="Z6" s="1156"/>
      <c r="AA6" s="1156"/>
      <c r="AB6" s="1156"/>
      <c r="AC6" s="1156"/>
      <c r="AD6" s="1156"/>
      <c r="AE6" s="1156"/>
      <c r="AF6" s="1156"/>
      <c r="AG6" s="1156"/>
      <c r="AH6" s="1156"/>
      <c r="AI6" s="1156"/>
      <c r="AJ6" s="1156"/>
      <c r="AK6" s="1157"/>
    </row>
    <row r="7" spans="1:56" ht="30" customHeight="1" x14ac:dyDescent="0.25">
      <c r="A7" s="1134" t="s">
        <v>727</v>
      </c>
      <c r="B7" s="1135"/>
      <c r="C7" s="1135"/>
      <c r="D7" s="1135"/>
      <c r="E7" s="1135"/>
      <c r="F7" s="1135"/>
      <c r="G7" s="1135"/>
      <c r="H7" s="1135"/>
      <c r="I7" s="1136"/>
      <c r="J7" s="1155"/>
      <c r="K7" s="1156"/>
      <c r="L7" s="1156"/>
      <c r="M7" s="1156"/>
      <c r="N7" s="1156"/>
      <c r="O7" s="1156"/>
      <c r="P7" s="1156"/>
      <c r="Q7" s="1156"/>
      <c r="R7" s="1156"/>
      <c r="S7" s="1156"/>
      <c r="T7" s="1156"/>
      <c r="U7" s="1156"/>
      <c r="V7" s="1157"/>
      <c r="W7" s="1158" t="s">
        <v>728</v>
      </c>
      <c r="X7" s="1159"/>
      <c r="Y7" s="1159"/>
      <c r="Z7" s="1160"/>
      <c r="AA7" s="1161"/>
      <c r="AB7" s="1153"/>
      <c r="AC7" s="1153"/>
      <c r="AD7" s="1153"/>
      <c r="AE7" s="1153"/>
      <c r="AF7" s="1153"/>
      <c r="AG7" s="1153"/>
      <c r="AH7" s="1153"/>
      <c r="AI7" s="1153"/>
      <c r="AJ7" s="1153"/>
      <c r="AK7" s="1162"/>
    </row>
    <row r="8" spans="1:56" ht="48.75" customHeight="1" x14ac:dyDescent="0.25">
      <c r="A8" s="1163" t="s">
        <v>750</v>
      </c>
      <c r="B8" s="1164"/>
      <c r="C8" s="1164"/>
      <c r="D8" s="1164"/>
      <c r="E8" s="1164"/>
      <c r="F8" s="1164"/>
      <c r="G8" s="1164"/>
      <c r="H8" s="1164"/>
      <c r="I8" s="1165"/>
      <c r="J8" s="1166"/>
      <c r="K8" s="1167"/>
      <c r="L8" s="1167"/>
      <c r="M8" s="1167"/>
      <c r="N8" s="1167"/>
      <c r="O8" s="1167"/>
      <c r="P8" s="1167"/>
      <c r="Q8" s="1167"/>
      <c r="R8" s="1167"/>
      <c r="S8" s="1167"/>
      <c r="T8" s="1167"/>
      <c r="U8" s="1167"/>
      <c r="V8" s="1167"/>
      <c r="W8" s="1167"/>
      <c r="X8" s="1167"/>
      <c r="Y8" s="1167"/>
      <c r="Z8" s="1167"/>
      <c r="AA8" s="1167"/>
      <c r="AB8" s="1167"/>
      <c r="AC8" s="1167"/>
      <c r="AD8" s="1167"/>
      <c r="AE8" s="1167"/>
      <c r="AF8" s="1167"/>
      <c r="AG8" s="1167"/>
      <c r="AH8" s="1167"/>
      <c r="AI8" s="1167"/>
      <c r="AJ8" s="1167"/>
      <c r="AK8" s="1168"/>
    </row>
    <row r="9" spans="1:56" ht="30" customHeight="1" x14ac:dyDescent="0.25">
      <c r="A9" s="1134" t="s">
        <v>751</v>
      </c>
      <c r="B9" s="1135"/>
      <c r="C9" s="1135"/>
      <c r="D9" s="1135"/>
      <c r="E9" s="1135"/>
      <c r="F9" s="1135"/>
      <c r="G9" s="1135"/>
      <c r="H9" s="1135"/>
      <c r="I9" s="1136"/>
      <c r="J9" s="1151"/>
      <c r="K9" s="1152"/>
      <c r="L9" s="1152"/>
      <c r="M9" s="1153"/>
      <c r="N9" s="1153"/>
      <c r="O9" s="1153" t="s">
        <v>730</v>
      </c>
      <c r="P9" s="1153"/>
      <c r="Q9" s="1153"/>
      <c r="R9" s="1153"/>
      <c r="S9" s="1149" t="s">
        <v>731</v>
      </c>
      <c r="T9" s="1149"/>
      <c r="U9" s="1153" t="s">
        <v>752</v>
      </c>
      <c r="V9" s="1153"/>
      <c r="W9" s="1153"/>
      <c r="X9" s="1153"/>
      <c r="Y9" s="1154"/>
      <c r="Z9" s="1154"/>
      <c r="AA9" s="1153"/>
      <c r="AB9" s="1153"/>
      <c r="AC9" s="1153" t="s">
        <v>730</v>
      </c>
      <c r="AD9" s="1153"/>
      <c r="AE9" s="1153"/>
      <c r="AF9" s="1153"/>
      <c r="AG9" s="1149" t="s">
        <v>731</v>
      </c>
      <c r="AH9" s="1149"/>
      <c r="AI9" s="1149"/>
      <c r="AJ9" s="1149"/>
      <c r="AK9" s="1150"/>
    </row>
    <row r="10" spans="1:56" ht="30" customHeight="1" x14ac:dyDescent="0.25">
      <c r="A10" s="1134" t="s">
        <v>732</v>
      </c>
      <c r="B10" s="1135"/>
      <c r="C10" s="1135"/>
      <c r="D10" s="1135"/>
      <c r="E10" s="1135"/>
      <c r="F10" s="1135"/>
      <c r="G10" s="1135"/>
      <c r="H10" s="1135"/>
      <c r="I10" s="1136"/>
      <c r="J10" s="1146"/>
      <c r="K10" s="1146"/>
      <c r="L10" s="1146"/>
      <c r="M10" s="1146"/>
      <c r="N10" s="1146"/>
      <c r="O10" s="1146"/>
      <c r="P10" s="1146"/>
      <c r="Q10" s="1146"/>
      <c r="R10" s="1146"/>
      <c r="S10" s="1146"/>
      <c r="T10" s="1146"/>
      <c r="U10" s="1146"/>
      <c r="V10" s="1146"/>
      <c r="W10" s="1146"/>
      <c r="X10" s="1146"/>
      <c r="Y10" s="1147" t="s">
        <v>551</v>
      </c>
      <c r="Z10" s="1147"/>
      <c r="AA10" s="1147"/>
      <c r="AB10" s="1147"/>
      <c r="AC10" s="1147"/>
      <c r="AD10" s="1147"/>
      <c r="AE10" s="1147"/>
      <c r="AF10" s="1147"/>
      <c r="AG10" s="1147"/>
      <c r="AH10" s="1147"/>
      <c r="AI10" s="1147"/>
      <c r="AJ10" s="1147"/>
      <c r="AK10" s="1148"/>
    </row>
    <row r="11" spans="1:56" ht="50.15" customHeight="1" x14ac:dyDescent="0.25">
      <c r="A11" s="1134" t="s">
        <v>753</v>
      </c>
      <c r="B11" s="1135"/>
      <c r="C11" s="1135"/>
      <c r="D11" s="1135"/>
      <c r="E11" s="1135"/>
      <c r="F11" s="1135"/>
      <c r="G11" s="1135"/>
      <c r="H11" s="1135"/>
      <c r="I11" s="1136"/>
      <c r="J11" s="1137"/>
      <c r="K11" s="1138"/>
      <c r="L11" s="1138"/>
      <c r="M11" s="1138"/>
      <c r="N11" s="1138"/>
      <c r="O11" s="1138"/>
      <c r="P11" s="1138"/>
      <c r="Q11" s="1138"/>
      <c r="R11" s="1138"/>
      <c r="S11" s="1138"/>
      <c r="T11" s="1138"/>
      <c r="U11" s="1138"/>
      <c r="V11" s="1138"/>
      <c r="W11" s="1138"/>
      <c r="X11" s="1138"/>
      <c r="Y11" s="1138"/>
      <c r="Z11" s="1138"/>
      <c r="AA11" s="1138"/>
      <c r="AB11" s="1138"/>
      <c r="AC11" s="1138"/>
      <c r="AD11" s="1138"/>
      <c r="AE11" s="1138"/>
      <c r="AF11" s="1138"/>
      <c r="AG11" s="1138"/>
      <c r="AH11" s="1138"/>
      <c r="AI11" s="1138"/>
      <c r="AJ11" s="1138"/>
      <c r="AK11" s="1139"/>
    </row>
    <row r="12" spans="1:56" ht="50.15" customHeight="1" x14ac:dyDescent="0.25">
      <c r="A12" s="1134" t="s">
        <v>754</v>
      </c>
      <c r="B12" s="1135"/>
      <c r="C12" s="1135"/>
      <c r="D12" s="1135"/>
      <c r="E12" s="1135"/>
      <c r="F12" s="1135"/>
      <c r="G12" s="1135"/>
      <c r="H12" s="1135"/>
      <c r="I12" s="1136"/>
      <c r="J12" s="1137"/>
      <c r="K12" s="1138"/>
      <c r="L12" s="1138"/>
      <c r="M12" s="1138"/>
      <c r="N12" s="1138"/>
      <c r="O12" s="1138"/>
      <c r="P12" s="1138"/>
      <c r="Q12" s="1138"/>
      <c r="R12" s="1138"/>
      <c r="S12" s="1138"/>
      <c r="T12" s="1138"/>
      <c r="U12" s="1138"/>
      <c r="V12" s="1138"/>
      <c r="W12" s="1138"/>
      <c r="X12" s="1138"/>
      <c r="Y12" s="1138"/>
      <c r="Z12" s="1138"/>
      <c r="AA12" s="1138"/>
      <c r="AB12" s="1138"/>
      <c r="AC12" s="1138"/>
      <c r="AD12" s="1138"/>
      <c r="AE12" s="1138"/>
      <c r="AF12" s="1138"/>
      <c r="AG12" s="1138"/>
      <c r="AH12" s="1138"/>
      <c r="AI12" s="1138"/>
      <c r="AJ12" s="1138"/>
      <c r="AK12" s="1139"/>
    </row>
    <row r="13" spans="1:56" ht="50.15" customHeight="1" x14ac:dyDescent="0.25">
      <c r="A13" s="1134" t="s">
        <v>755</v>
      </c>
      <c r="B13" s="1135"/>
      <c r="C13" s="1135"/>
      <c r="D13" s="1135"/>
      <c r="E13" s="1135"/>
      <c r="F13" s="1135"/>
      <c r="G13" s="1135"/>
      <c r="H13" s="1135"/>
      <c r="I13" s="1136"/>
      <c r="J13" s="1137"/>
      <c r="K13" s="1138"/>
      <c r="L13" s="1138"/>
      <c r="M13" s="1138"/>
      <c r="N13" s="1138"/>
      <c r="O13" s="1138"/>
      <c r="P13" s="1138"/>
      <c r="Q13" s="1138"/>
      <c r="R13" s="1138"/>
      <c r="S13" s="1138"/>
      <c r="T13" s="1138"/>
      <c r="U13" s="1138"/>
      <c r="V13" s="1138"/>
      <c r="W13" s="1138"/>
      <c r="X13" s="1138"/>
      <c r="Y13" s="1138"/>
      <c r="Z13" s="1138"/>
      <c r="AA13" s="1138"/>
      <c r="AB13" s="1138"/>
      <c r="AC13" s="1138"/>
      <c r="AD13" s="1138"/>
      <c r="AE13" s="1138"/>
      <c r="AF13" s="1138"/>
      <c r="AG13" s="1138"/>
      <c r="AH13" s="1138"/>
      <c r="AI13" s="1138"/>
      <c r="AJ13" s="1138"/>
      <c r="AK13" s="1139"/>
    </row>
    <row r="14" spans="1:56" s="439" customFormat="1" ht="30" customHeight="1" x14ac:dyDescent="0.25">
      <c r="A14" s="1140" t="s">
        <v>739</v>
      </c>
      <c r="B14" s="1141"/>
      <c r="C14" s="1141"/>
      <c r="D14" s="1141"/>
      <c r="E14" s="1141"/>
      <c r="F14" s="1141"/>
      <c r="G14" s="1141"/>
      <c r="H14" s="1141"/>
      <c r="I14" s="1141"/>
      <c r="J14" s="1141"/>
      <c r="K14" s="1141"/>
      <c r="L14" s="1141"/>
      <c r="M14" s="1141"/>
      <c r="N14" s="1141"/>
      <c r="O14" s="1141"/>
      <c r="P14" s="1141"/>
      <c r="Q14" s="1141"/>
      <c r="R14" s="1141"/>
      <c r="S14" s="1141"/>
      <c r="T14" s="1141"/>
      <c r="U14" s="1141"/>
      <c r="V14" s="1141"/>
      <c r="W14" s="1141"/>
      <c r="X14" s="1141"/>
      <c r="Y14" s="1141"/>
      <c r="Z14" s="1141"/>
      <c r="AA14" s="1141"/>
      <c r="AB14" s="1141"/>
      <c r="AC14" s="1141"/>
      <c r="AD14" s="1142"/>
      <c r="AE14" s="1143"/>
      <c r="AF14" s="1144"/>
      <c r="AG14" s="1144"/>
      <c r="AH14" s="1144"/>
      <c r="AI14" s="1144"/>
      <c r="AJ14" s="1144"/>
      <c r="AK14" s="1145"/>
      <c r="AL14" s="484"/>
      <c r="AM14" s="484"/>
      <c r="AN14" s="484"/>
      <c r="AO14" s="484"/>
      <c r="AP14" s="484" t="s">
        <v>590</v>
      </c>
      <c r="AQ14" s="484"/>
      <c r="AR14" s="484"/>
      <c r="AS14" s="484"/>
      <c r="AT14" s="484"/>
      <c r="BD14" s="439" t="s">
        <v>590</v>
      </c>
    </row>
    <row r="15" spans="1:56" ht="30.75" customHeight="1" x14ac:dyDescent="0.25">
      <c r="A15" s="485"/>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486"/>
      <c r="AB15" s="486"/>
      <c r="AC15" s="486"/>
      <c r="AD15" s="486"/>
      <c r="AE15" s="486"/>
      <c r="AF15" s="486"/>
      <c r="AG15" s="486"/>
      <c r="AH15" s="486"/>
      <c r="AI15" s="486"/>
      <c r="AJ15" s="486"/>
      <c r="AK15" s="486"/>
      <c r="AL15" s="487"/>
      <c r="AM15" s="487"/>
      <c r="AN15" s="487"/>
      <c r="AO15" s="487"/>
      <c r="AP15" s="487" t="s">
        <v>591</v>
      </c>
      <c r="AQ15" s="487"/>
      <c r="AR15" s="487"/>
    </row>
    <row r="16" spans="1:56" ht="30" customHeight="1" x14ac:dyDescent="0.25">
      <c r="A16" s="1134" t="s">
        <v>747</v>
      </c>
      <c r="B16" s="1135"/>
      <c r="C16" s="1135"/>
      <c r="D16" s="1135"/>
      <c r="E16" s="1136"/>
      <c r="F16" s="1175" t="s">
        <v>748</v>
      </c>
      <c r="G16" s="1176"/>
      <c r="H16" s="1176"/>
      <c r="I16" s="1177"/>
      <c r="J16" s="1169" t="s">
        <v>553</v>
      </c>
      <c r="K16" s="1171"/>
      <c r="L16" s="1175"/>
      <c r="M16" s="1176"/>
      <c r="N16" s="1176"/>
      <c r="O16" s="1176"/>
      <c r="P16" s="1176"/>
      <c r="Q16" s="1176"/>
      <c r="R16" s="1176"/>
      <c r="S16" s="1176"/>
      <c r="T16" s="1176"/>
      <c r="U16" s="1176"/>
      <c r="V16" s="1177"/>
      <c r="W16" s="1178" t="s">
        <v>749</v>
      </c>
      <c r="X16" s="1170"/>
      <c r="Y16" s="1170"/>
      <c r="Z16" s="1171"/>
      <c r="AA16" s="1175" t="s">
        <v>862</v>
      </c>
      <c r="AB16" s="1176"/>
      <c r="AC16" s="1176"/>
      <c r="AD16" s="1176"/>
      <c r="AE16" s="1176"/>
      <c r="AF16" s="1176"/>
      <c r="AG16" s="1176"/>
      <c r="AH16" s="1176"/>
      <c r="AI16" s="1176"/>
      <c r="AJ16" s="1176"/>
      <c r="AK16" s="1177"/>
    </row>
    <row r="17" spans="1:56" ht="30" customHeight="1" x14ac:dyDescent="0.25">
      <c r="A17" s="1169" t="s">
        <v>724</v>
      </c>
      <c r="B17" s="1170"/>
      <c r="C17" s="1170"/>
      <c r="D17" s="1170"/>
      <c r="E17" s="1170"/>
      <c r="F17" s="1170"/>
      <c r="G17" s="1170"/>
      <c r="H17" s="1170"/>
      <c r="I17" s="1171"/>
      <c r="J17" s="1155"/>
      <c r="K17" s="1156"/>
      <c r="L17" s="1156"/>
      <c r="M17" s="1156"/>
      <c r="N17" s="1156"/>
      <c r="O17" s="1156"/>
      <c r="P17" s="1156"/>
      <c r="Q17" s="1156"/>
      <c r="R17" s="1156"/>
      <c r="S17" s="1156"/>
      <c r="T17" s="1156"/>
      <c r="U17" s="1156"/>
      <c r="V17" s="1157"/>
      <c r="W17" s="1169" t="s">
        <v>725</v>
      </c>
      <c r="X17" s="1170"/>
      <c r="Y17" s="1170"/>
      <c r="Z17" s="1171"/>
      <c r="AA17" s="1172"/>
      <c r="AB17" s="1173"/>
      <c r="AC17" s="1173"/>
      <c r="AD17" s="1173"/>
      <c r="AE17" s="1173"/>
      <c r="AF17" s="1173"/>
      <c r="AG17" s="1173"/>
      <c r="AH17" s="1173"/>
      <c r="AI17" s="1173"/>
      <c r="AJ17" s="1173"/>
      <c r="AK17" s="1174"/>
    </row>
    <row r="18" spans="1:56" ht="30" customHeight="1" x14ac:dyDescent="0.25">
      <c r="A18" s="1169" t="s">
        <v>726</v>
      </c>
      <c r="B18" s="1170"/>
      <c r="C18" s="1170"/>
      <c r="D18" s="1170"/>
      <c r="E18" s="1170"/>
      <c r="F18" s="1170"/>
      <c r="G18" s="1170"/>
      <c r="H18" s="1170"/>
      <c r="I18" s="1171"/>
      <c r="J18" s="1155"/>
      <c r="K18" s="1156"/>
      <c r="L18" s="1156"/>
      <c r="M18" s="1156"/>
      <c r="N18" s="1156"/>
      <c r="O18" s="1156"/>
      <c r="P18" s="1156"/>
      <c r="Q18" s="1156"/>
      <c r="R18" s="1156"/>
      <c r="S18" s="1156"/>
      <c r="T18" s="1156"/>
      <c r="U18" s="1156"/>
      <c r="V18" s="1156"/>
      <c r="W18" s="1156"/>
      <c r="X18" s="1156"/>
      <c r="Y18" s="1156"/>
      <c r="Z18" s="1156"/>
      <c r="AA18" s="1156"/>
      <c r="AB18" s="1156"/>
      <c r="AC18" s="1156"/>
      <c r="AD18" s="1156"/>
      <c r="AE18" s="1156"/>
      <c r="AF18" s="1156"/>
      <c r="AG18" s="1156"/>
      <c r="AH18" s="1156"/>
      <c r="AI18" s="1156"/>
      <c r="AJ18" s="1156"/>
      <c r="AK18" s="1157"/>
    </row>
    <row r="19" spans="1:56" ht="30" customHeight="1" x14ac:dyDescent="0.25">
      <c r="A19" s="1134" t="s">
        <v>727</v>
      </c>
      <c r="B19" s="1135"/>
      <c r="C19" s="1135"/>
      <c r="D19" s="1135"/>
      <c r="E19" s="1135"/>
      <c r="F19" s="1135"/>
      <c r="G19" s="1135"/>
      <c r="H19" s="1135"/>
      <c r="I19" s="1136"/>
      <c r="J19" s="1155"/>
      <c r="K19" s="1156"/>
      <c r="L19" s="1156"/>
      <c r="M19" s="1156"/>
      <c r="N19" s="1156"/>
      <c r="O19" s="1156"/>
      <c r="P19" s="1156"/>
      <c r="Q19" s="1156"/>
      <c r="R19" s="1156"/>
      <c r="S19" s="1156"/>
      <c r="T19" s="1156"/>
      <c r="U19" s="1156"/>
      <c r="V19" s="1157"/>
      <c r="W19" s="1158" t="s">
        <v>728</v>
      </c>
      <c r="X19" s="1159"/>
      <c r="Y19" s="1159"/>
      <c r="Z19" s="1160"/>
      <c r="AA19" s="1161"/>
      <c r="AB19" s="1153"/>
      <c r="AC19" s="1153"/>
      <c r="AD19" s="1153"/>
      <c r="AE19" s="1153"/>
      <c r="AF19" s="1153"/>
      <c r="AG19" s="1153"/>
      <c r="AH19" s="1153"/>
      <c r="AI19" s="1153"/>
      <c r="AJ19" s="1153"/>
      <c r="AK19" s="1162"/>
    </row>
    <row r="20" spans="1:56" ht="48.75" customHeight="1" x14ac:dyDescent="0.25">
      <c r="A20" s="1163" t="s">
        <v>750</v>
      </c>
      <c r="B20" s="1164"/>
      <c r="C20" s="1164"/>
      <c r="D20" s="1164"/>
      <c r="E20" s="1164"/>
      <c r="F20" s="1164"/>
      <c r="G20" s="1164"/>
      <c r="H20" s="1164"/>
      <c r="I20" s="1165"/>
      <c r="J20" s="1166"/>
      <c r="K20" s="1167"/>
      <c r="L20" s="1167"/>
      <c r="M20" s="1167"/>
      <c r="N20" s="1167"/>
      <c r="O20" s="1167"/>
      <c r="P20" s="1167"/>
      <c r="Q20" s="1167"/>
      <c r="R20" s="1167"/>
      <c r="S20" s="1167"/>
      <c r="T20" s="1167"/>
      <c r="U20" s="1167"/>
      <c r="V20" s="1167"/>
      <c r="W20" s="1167"/>
      <c r="X20" s="1167"/>
      <c r="Y20" s="1167"/>
      <c r="Z20" s="1167"/>
      <c r="AA20" s="1167"/>
      <c r="AB20" s="1167"/>
      <c r="AC20" s="1167"/>
      <c r="AD20" s="1167"/>
      <c r="AE20" s="1167"/>
      <c r="AF20" s="1167"/>
      <c r="AG20" s="1167"/>
      <c r="AH20" s="1167"/>
      <c r="AI20" s="1167"/>
      <c r="AJ20" s="1167"/>
      <c r="AK20" s="1168"/>
    </row>
    <row r="21" spans="1:56" ht="30" customHeight="1" x14ac:dyDescent="0.25">
      <c r="A21" s="1134" t="s">
        <v>751</v>
      </c>
      <c r="B21" s="1135"/>
      <c r="C21" s="1135"/>
      <c r="D21" s="1135"/>
      <c r="E21" s="1135"/>
      <c r="F21" s="1135"/>
      <c r="G21" s="1135"/>
      <c r="H21" s="1135"/>
      <c r="I21" s="1136"/>
      <c r="J21" s="1151"/>
      <c r="K21" s="1152"/>
      <c r="L21" s="1152"/>
      <c r="M21" s="1153"/>
      <c r="N21" s="1153"/>
      <c r="O21" s="1153" t="s">
        <v>730</v>
      </c>
      <c r="P21" s="1153"/>
      <c r="Q21" s="1153"/>
      <c r="R21" s="1153"/>
      <c r="S21" s="1149" t="s">
        <v>731</v>
      </c>
      <c r="T21" s="1149"/>
      <c r="U21" s="1153" t="s">
        <v>752</v>
      </c>
      <c r="V21" s="1153"/>
      <c r="W21" s="1153"/>
      <c r="X21" s="1153"/>
      <c r="Y21" s="1154"/>
      <c r="Z21" s="1154"/>
      <c r="AA21" s="1153"/>
      <c r="AB21" s="1153"/>
      <c r="AC21" s="1153" t="s">
        <v>730</v>
      </c>
      <c r="AD21" s="1153"/>
      <c r="AE21" s="1153"/>
      <c r="AF21" s="1153"/>
      <c r="AG21" s="1149" t="s">
        <v>731</v>
      </c>
      <c r="AH21" s="1149"/>
      <c r="AI21" s="1149"/>
      <c r="AJ21" s="1149"/>
      <c r="AK21" s="1150"/>
    </row>
    <row r="22" spans="1:56" ht="30" customHeight="1" x14ac:dyDescent="0.25">
      <c r="A22" s="1134" t="s">
        <v>732</v>
      </c>
      <c r="B22" s="1135"/>
      <c r="C22" s="1135"/>
      <c r="D22" s="1135"/>
      <c r="E22" s="1135"/>
      <c r="F22" s="1135"/>
      <c r="G22" s="1135"/>
      <c r="H22" s="1135"/>
      <c r="I22" s="1136"/>
      <c r="J22" s="1146"/>
      <c r="K22" s="1146"/>
      <c r="L22" s="1146"/>
      <c r="M22" s="1146"/>
      <c r="N22" s="1146"/>
      <c r="O22" s="1146"/>
      <c r="P22" s="1146"/>
      <c r="Q22" s="1146"/>
      <c r="R22" s="1146"/>
      <c r="S22" s="1146"/>
      <c r="T22" s="1146"/>
      <c r="U22" s="1146"/>
      <c r="V22" s="1146"/>
      <c r="W22" s="1146"/>
      <c r="X22" s="1146"/>
      <c r="Y22" s="1147" t="s">
        <v>551</v>
      </c>
      <c r="Z22" s="1147"/>
      <c r="AA22" s="1147"/>
      <c r="AB22" s="1147"/>
      <c r="AC22" s="1147"/>
      <c r="AD22" s="1147"/>
      <c r="AE22" s="1147"/>
      <c r="AF22" s="1147"/>
      <c r="AG22" s="1147"/>
      <c r="AH22" s="1147"/>
      <c r="AI22" s="1147"/>
      <c r="AJ22" s="1147"/>
      <c r="AK22" s="1148"/>
    </row>
    <row r="23" spans="1:56" ht="50.15" customHeight="1" x14ac:dyDescent="0.25">
      <c r="A23" s="1134" t="s">
        <v>753</v>
      </c>
      <c r="B23" s="1135"/>
      <c r="C23" s="1135"/>
      <c r="D23" s="1135"/>
      <c r="E23" s="1135"/>
      <c r="F23" s="1135"/>
      <c r="G23" s="1135"/>
      <c r="H23" s="1135"/>
      <c r="I23" s="1136"/>
      <c r="J23" s="1137"/>
      <c r="K23" s="1138"/>
      <c r="L23" s="1138"/>
      <c r="M23" s="1138"/>
      <c r="N23" s="1138"/>
      <c r="O23" s="1138"/>
      <c r="P23" s="1138"/>
      <c r="Q23" s="1138"/>
      <c r="R23" s="1138"/>
      <c r="S23" s="1138"/>
      <c r="T23" s="1138"/>
      <c r="U23" s="1138"/>
      <c r="V23" s="1138"/>
      <c r="W23" s="1138"/>
      <c r="X23" s="1138"/>
      <c r="Y23" s="1138"/>
      <c r="Z23" s="1138"/>
      <c r="AA23" s="1138"/>
      <c r="AB23" s="1138"/>
      <c r="AC23" s="1138"/>
      <c r="AD23" s="1138"/>
      <c r="AE23" s="1138"/>
      <c r="AF23" s="1138"/>
      <c r="AG23" s="1138"/>
      <c r="AH23" s="1138"/>
      <c r="AI23" s="1138"/>
      <c r="AJ23" s="1138"/>
      <c r="AK23" s="1139"/>
    </row>
    <row r="24" spans="1:56" ht="50.15" customHeight="1" x14ac:dyDescent="0.25">
      <c r="A24" s="1134" t="s">
        <v>754</v>
      </c>
      <c r="B24" s="1135"/>
      <c r="C24" s="1135"/>
      <c r="D24" s="1135"/>
      <c r="E24" s="1135"/>
      <c r="F24" s="1135"/>
      <c r="G24" s="1135"/>
      <c r="H24" s="1135"/>
      <c r="I24" s="1136"/>
      <c r="J24" s="1137"/>
      <c r="K24" s="1138"/>
      <c r="L24" s="1138"/>
      <c r="M24" s="1138"/>
      <c r="N24" s="1138"/>
      <c r="O24" s="1138"/>
      <c r="P24" s="1138"/>
      <c r="Q24" s="1138"/>
      <c r="R24" s="1138"/>
      <c r="S24" s="1138"/>
      <c r="T24" s="1138"/>
      <c r="U24" s="1138"/>
      <c r="V24" s="1138"/>
      <c r="W24" s="1138"/>
      <c r="X24" s="1138"/>
      <c r="Y24" s="1138"/>
      <c r="Z24" s="1138"/>
      <c r="AA24" s="1138"/>
      <c r="AB24" s="1138"/>
      <c r="AC24" s="1138"/>
      <c r="AD24" s="1138"/>
      <c r="AE24" s="1138"/>
      <c r="AF24" s="1138"/>
      <c r="AG24" s="1138"/>
      <c r="AH24" s="1138"/>
      <c r="AI24" s="1138"/>
      <c r="AJ24" s="1138"/>
      <c r="AK24" s="1139"/>
    </row>
    <row r="25" spans="1:56" ht="50.15" customHeight="1" x14ac:dyDescent="0.25">
      <c r="A25" s="1134" t="s">
        <v>755</v>
      </c>
      <c r="B25" s="1135"/>
      <c r="C25" s="1135"/>
      <c r="D25" s="1135"/>
      <c r="E25" s="1135"/>
      <c r="F25" s="1135"/>
      <c r="G25" s="1135"/>
      <c r="H25" s="1135"/>
      <c r="I25" s="1136"/>
      <c r="J25" s="1137"/>
      <c r="K25" s="1138"/>
      <c r="L25" s="1138"/>
      <c r="M25" s="1138"/>
      <c r="N25" s="1138"/>
      <c r="O25" s="1138"/>
      <c r="P25" s="1138"/>
      <c r="Q25" s="1138"/>
      <c r="R25" s="1138"/>
      <c r="S25" s="1138"/>
      <c r="T25" s="1138"/>
      <c r="U25" s="1138"/>
      <c r="V25" s="1138"/>
      <c r="W25" s="1138"/>
      <c r="X25" s="1138"/>
      <c r="Y25" s="1138"/>
      <c r="Z25" s="1138"/>
      <c r="AA25" s="1138"/>
      <c r="AB25" s="1138"/>
      <c r="AC25" s="1138"/>
      <c r="AD25" s="1138"/>
      <c r="AE25" s="1138"/>
      <c r="AF25" s="1138"/>
      <c r="AG25" s="1138"/>
      <c r="AH25" s="1138"/>
      <c r="AI25" s="1138"/>
      <c r="AJ25" s="1138"/>
      <c r="AK25" s="1139"/>
    </row>
    <row r="26" spans="1:56" s="439" customFormat="1" ht="30" customHeight="1" x14ac:dyDescent="0.25">
      <c r="A26" s="1140" t="s">
        <v>739</v>
      </c>
      <c r="B26" s="1141"/>
      <c r="C26" s="1141"/>
      <c r="D26" s="1141"/>
      <c r="E26" s="1141"/>
      <c r="F26" s="1141"/>
      <c r="G26" s="1141"/>
      <c r="H26" s="1141"/>
      <c r="I26" s="1141"/>
      <c r="J26" s="1141"/>
      <c r="K26" s="1141"/>
      <c r="L26" s="1141"/>
      <c r="M26" s="1141"/>
      <c r="N26" s="1141"/>
      <c r="O26" s="1141"/>
      <c r="P26" s="1141"/>
      <c r="Q26" s="1141"/>
      <c r="R26" s="1141"/>
      <c r="S26" s="1141"/>
      <c r="T26" s="1141"/>
      <c r="U26" s="1141"/>
      <c r="V26" s="1141"/>
      <c r="W26" s="1141"/>
      <c r="X26" s="1141"/>
      <c r="Y26" s="1141"/>
      <c r="Z26" s="1141"/>
      <c r="AA26" s="1141"/>
      <c r="AB26" s="1141"/>
      <c r="AC26" s="1141"/>
      <c r="AD26" s="1142"/>
      <c r="AE26" s="1143"/>
      <c r="AF26" s="1144"/>
      <c r="AG26" s="1144"/>
      <c r="AH26" s="1144"/>
      <c r="AI26" s="1144"/>
      <c r="AJ26" s="1144"/>
      <c r="AK26" s="1145"/>
      <c r="AL26" s="484"/>
      <c r="AM26" s="484"/>
      <c r="AN26" s="484"/>
      <c r="AO26" s="484"/>
      <c r="AP26" s="484" t="s">
        <v>590</v>
      </c>
      <c r="AQ26" s="484"/>
      <c r="AR26" s="484"/>
      <c r="AS26" s="484"/>
      <c r="AT26" s="484"/>
      <c r="BD26" s="439" t="s">
        <v>590</v>
      </c>
    </row>
    <row r="32" spans="1:56" x14ac:dyDescent="0.25">
      <c r="B32" s="315"/>
    </row>
  </sheetData>
  <sheetProtection formatCells="0" formatRows="0" insertRows="0" deleteRows="0" selectLockedCells="1"/>
  <mergeCells count="83">
    <mergeCell ref="B2:AJ2"/>
    <mergeCell ref="A4:E4"/>
    <mergeCell ref="F4:I4"/>
    <mergeCell ref="J4:K4"/>
    <mergeCell ref="L4:V4"/>
    <mergeCell ref="W4:Z4"/>
    <mergeCell ref="AA4:AK4"/>
    <mergeCell ref="A5:I5"/>
    <mergeCell ref="J5:V5"/>
    <mergeCell ref="W5:Z5"/>
    <mergeCell ref="AA5:AK5"/>
    <mergeCell ref="A6:I6"/>
    <mergeCell ref="J6:AK6"/>
    <mergeCell ref="A7:I7"/>
    <mergeCell ref="J7:V7"/>
    <mergeCell ref="W7:Z7"/>
    <mergeCell ref="AA7:AK7"/>
    <mergeCell ref="A8:I8"/>
    <mergeCell ref="J8:AK8"/>
    <mergeCell ref="AG9:AK9"/>
    <mergeCell ref="A9:I9"/>
    <mergeCell ref="J9:L9"/>
    <mergeCell ref="M9:N9"/>
    <mergeCell ref="O9:P9"/>
    <mergeCell ref="Q9:R9"/>
    <mergeCell ref="S9:T9"/>
    <mergeCell ref="U9:X9"/>
    <mergeCell ref="Y9:Z9"/>
    <mergeCell ref="AA9:AB9"/>
    <mergeCell ref="AC9:AD9"/>
    <mergeCell ref="AE9:AF9"/>
    <mergeCell ref="Y10:AK10"/>
    <mergeCell ref="A11:I11"/>
    <mergeCell ref="J11:AK11"/>
    <mergeCell ref="A13:I13"/>
    <mergeCell ref="J13:AK13"/>
    <mergeCell ref="A12:I12"/>
    <mergeCell ref="J12:AK12"/>
    <mergeCell ref="A10:I10"/>
    <mergeCell ref="J10:X10"/>
    <mergeCell ref="A14:AD14"/>
    <mergeCell ref="AE14:AK14"/>
    <mergeCell ref="A16:E16"/>
    <mergeCell ref="F16:I16"/>
    <mergeCell ref="J16:K16"/>
    <mergeCell ref="L16:V16"/>
    <mergeCell ref="W16:Z16"/>
    <mergeCell ref="AA16:AK16"/>
    <mergeCell ref="A17:I17"/>
    <mergeCell ref="J17:V17"/>
    <mergeCell ref="W17:Z17"/>
    <mergeCell ref="AA17:AK17"/>
    <mergeCell ref="A18:I18"/>
    <mergeCell ref="J18:AK18"/>
    <mergeCell ref="A19:I19"/>
    <mergeCell ref="J19:V19"/>
    <mergeCell ref="W19:Z19"/>
    <mergeCell ref="AA19:AK19"/>
    <mergeCell ref="A20:I20"/>
    <mergeCell ref="J20:AK20"/>
    <mergeCell ref="AG21:AK21"/>
    <mergeCell ref="A21:I21"/>
    <mergeCell ref="J21:L21"/>
    <mergeCell ref="M21:N21"/>
    <mergeCell ref="O21:P21"/>
    <mergeCell ref="Q21:R21"/>
    <mergeCell ref="S21:T21"/>
    <mergeCell ref="U21:X21"/>
    <mergeCell ref="Y21:Z21"/>
    <mergeCell ref="AA21:AB21"/>
    <mergeCell ref="AC21:AD21"/>
    <mergeCell ref="AE21:AF21"/>
    <mergeCell ref="A25:I25"/>
    <mergeCell ref="J25:AK25"/>
    <mergeCell ref="A26:AD26"/>
    <mergeCell ref="AE26:AK26"/>
    <mergeCell ref="A22:I22"/>
    <mergeCell ref="J22:X22"/>
    <mergeCell ref="Y22:AK22"/>
    <mergeCell ref="A23:I23"/>
    <mergeCell ref="J23:AK23"/>
    <mergeCell ref="A24:I24"/>
    <mergeCell ref="J24:AK24"/>
  </mergeCells>
  <phoneticPr fontId="1"/>
  <dataValidations count="9">
    <dataValidation type="list" allowBlank="1" showInputMessage="1" showErrorMessage="1" sqref="AE14:AK14 AE26:AK26">
      <formula1>$AP$14:$AP$15</formula1>
    </dataValidation>
    <dataValidation imeMode="halfAlpha" allowBlank="1" showInputMessage="1" showErrorMessage="1" sqref="AA5:AK5 AA17:AK17"/>
    <dataValidation imeMode="halfAlpha" allowBlank="1" showInputMessage="1" showErrorMessage="1" prompt="　前ページの当該費目番号の税込金額を入力してください" sqref="J10:X10 J22:X22"/>
    <dataValidation allowBlank="1" showInputMessage="1" showErrorMessage="1" promptTitle="番号を記入してください" prompt="前ページの資金支出明細番号と対応させて記入してください_x000a_" sqref="F4:I4 F16:I16"/>
    <dataValidation allowBlank="1" showInputMessage="1" showErrorMessage="1" promptTitle="委託・外注内容を記入してください" prompt="本研究開発における外注（委託）内容を明確に記載してください_x000a_" sqref="J23:AK23"/>
    <dataValidation allowBlank="1" showInputMessage="1" showErrorMessage="1" promptTitle="納品予定物を記入してください" prompt="納品物の具体的な内容、媒体を記入してください_x000a_" sqref="J12:AK12 J24:AK24"/>
    <dataValidation allowBlank="1" showInputMessage="1" showErrorMessage="1" prompt="外注（委託）先の選定理由を具体的に記入してください_x000a_" sqref="J13:AK13 J25:AK25"/>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1:N21 Q21:R21 AE21:AF21 AA21:AB21"/>
    <dataValidation allowBlank="1" showInputMessage="1" showErrorMessage="1" promptTitle="委託・外注内容を記入してください" prompt="本研究開発における外注（委託）内容を明確に記載してください_x000a_" sqref="J11:AK11"/>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topLeftCell="F1" zoomScaleNormal="100" zoomScaleSheetLayoutView="100" workbookViewId="0"/>
  </sheetViews>
  <sheetFormatPr defaultColWidth="2.15234375" defaultRowHeight="11.6" x14ac:dyDescent="0.25"/>
  <cols>
    <col min="1" max="1" width="6.4609375" style="439" customWidth="1"/>
    <col min="2" max="2" width="15" style="439" customWidth="1"/>
    <col min="3" max="5" width="13.765625" style="439" customWidth="1"/>
    <col min="6" max="6" width="5" style="439" bestFit="1" customWidth="1"/>
    <col min="7" max="7" width="9.3828125" style="439" bestFit="1" customWidth="1"/>
    <col min="8" max="9" width="14.3828125" style="439" customWidth="1"/>
    <col min="10" max="11" width="2.15234375" style="439" customWidth="1"/>
    <col min="12" max="12" width="11.23046875" style="439" customWidth="1"/>
    <col min="13" max="13" width="9.4609375" style="439" customWidth="1"/>
    <col min="14" max="14" width="6.23046875" style="439" customWidth="1"/>
    <col min="15" max="213" width="2.15234375" style="439" customWidth="1"/>
    <col min="214" max="16384" width="2.15234375" style="439"/>
  </cols>
  <sheetData>
    <row r="1" spans="1:45" ht="30" customHeight="1" x14ac:dyDescent="0.25">
      <c r="A1" s="542" t="s">
        <v>756</v>
      </c>
      <c r="B1" s="529"/>
      <c r="C1" s="529"/>
      <c r="D1" s="529"/>
      <c r="E1" s="529"/>
      <c r="F1" s="529"/>
      <c r="G1" s="529"/>
      <c r="H1" s="599"/>
    </row>
    <row r="2" spans="1:45" ht="15" customHeight="1" x14ac:dyDescent="0.25">
      <c r="A2" s="542"/>
      <c r="B2" s="600"/>
      <c r="C2" s="529"/>
      <c r="D2" s="529"/>
      <c r="E2" s="529"/>
      <c r="F2" s="529"/>
      <c r="G2" s="529"/>
      <c r="H2" s="599"/>
      <c r="I2" s="595" t="s">
        <v>688</v>
      </c>
    </row>
    <row r="3" spans="1:45" ht="67.5" customHeight="1" x14ac:dyDescent="0.25">
      <c r="A3" s="585" t="s">
        <v>689</v>
      </c>
      <c r="B3" s="586" t="s">
        <v>757</v>
      </c>
      <c r="C3" s="586" t="s">
        <v>758</v>
      </c>
      <c r="D3" s="586" t="s">
        <v>759</v>
      </c>
      <c r="E3" s="586" t="s">
        <v>760</v>
      </c>
      <c r="F3" s="586" t="s">
        <v>761</v>
      </c>
      <c r="G3" s="586" t="s">
        <v>742</v>
      </c>
      <c r="H3" s="586" t="s">
        <v>710</v>
      </c>
      <c r="I3" s="586" t="s">
        <v>762</v>
      </c>
      <c r="J3" s="597" t="s">
        <v>713</v>
      </c>
      <c r="K3" s="584"/>
      <c r="L3" s="584"/>
      <c r="M3" s="584"/>
      <c r="N3" s="584"/>
      <c r="O3" s="584"/>
      <c r="P3" s="584"/>
      <c r="Q3" s="584"/>
      <c r="R3" s="584"/>
      <c r="S3" s="584"/>
      <c r="T3" s="584"/>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row>
    <row r="4" spans="1:45" ht="39.75" customHeight="1" x14ac:dyDescent="0.25">
      <c r="A4" s="488">
        <f>ROW()-ROW(専門家指導費[[#Headers],[番　号]])</f>
        <v>1</v>
      </c>
      <c r="B4" s="431"/>
      <c r="C4" s="432"/>
      <c r="D4" s="432"/>
      <c r="E4" s="432"/>
      <c r="F4" s="473"/>
      <c r="G4" s="473"/>
      <c r="H4" s="601">
        <f>ROUNDDOWN(専門家指導費[[#This Row],[助成対象経費
(A)×(B)
(税抜)]]*1.1,0)</f>
        <v>0</v>
      </c>
      <c r="I4" s="601">
        <f>専門家指導費[[#This Row],[指導
日数
(A)]]*専門家指導費[[#This Row],[単価(B)
(税抜)]]</f>
        <v>0</v>
      </c>
      <c r="J4"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438"/>
      <c r="L4" s="438"/>
      <c r="M4" s="438"/>
      <c r="N4" s="438"/>
      <c r="O4" s="438"/>
      <c r="P4" s="438"/>
      <c r="Q4" s="438"/>
      <c r="R4" s="438"/>
      <c r="S4" s="438"/>
      <c r="T4" s="438"/>
      <c r="U4" s="438"/>
      <c r="V4" s="438"/>
      <c r="W4" s="438"/>
      <c r="X4" s="438"/>
      <c r="Y4" s="438"/>
      <c r="Z4" s="438"/>
      <c r="AA4" s="438"/>
    </row>
    <row r="5" spans="1:45" ht="39.75" customHeight="1" x14ac:dyDescent="0.25">
      <c r="A5" s="488">
        <f>ROW()-ROW(専門家指導費[[#Headers],[番　号]])</f>
        <v>2</v>
      </c>
      <c r="B5" s="431"/>
      <c r="C5" s="432"/>
      <c r="D5" s="432"/>
      <c r="E5" s="432"/>
      <c r="F5" s="473"/>
      <c r="G5" s="473"/>
      <c r="H5" s="601">
        <f>ROUNDDOWN(専門家指導費[[#This Row],[助成対象経費
(A)×(B)
(税抜)]]*1.1,0)</f>
        <v>0</v>
      </c>
      <c r="I5" s="601">
        <f>専門家指導費[[#This Row],[指導
日数
(A)]]*専門家指導費[[#This Row],[単価(B)
(税抜)]]</f>
        <v>0</v>
      </c>
      <c r="J5"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441"/>
      <c r="M5" s="441"/>
    </row>
    <row r="6" spans="1:45" ht="39.75" customHeight="1" x14ac:dyDescent="0.25">
      <c r="A6" s="488">
        <f>ROW()-ROW(専門家指導費[[#Headers],[番　号]])</f>
        <v>3</v>
      </c>
      <c r="B6" s="431"/>
      <c r="C6" s="432"/>
      <c r="D6" s="432"/>
      <c r="E6" s="432"/>
      <c r="F6" s="473"/>
      <c r="G6" s="473"/>
      <c r="H6" s="601">
        <f>ROUNDDOWN(専門家指導費[[#This Row],[助成対象経費
(A)×(B)
(税抜)]]*1.1,0)</f>
        <v>0</v>
      </c>
      <c r="I6" s="601">
        <f>専門家指導費[[#This Row],[指導
日数
(A)]]*専門家指導費[[#This Row],[単価(B)
(税抜)]]</f>
        <v>0</v>
      </c>
      <c r="J6"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ht="39.75" customHeight="1" x14ac:dyDescent="0.25">
      <c r="A7" s="488">
        <f>ROW()-ROW(専門家指導費[[#Headers],[番　号]])</f>
        <v>4</v>
      </c>
      <c r="B7" s="431"/>
      <c r="C7" s="432"/>
      <c r="D7" s="432"/>
      <c r="E7" s="432"/>
      <c r="F7" s="473"/>
      <c r="G7" s="473"/>
      <c r="H7" s="601">
        <f>ROUNDDOWN(専門家指導費[[#This Row],[助成対象経費
(A)×(B)
(税抜)]]*1.1,0)</f>
        <v>0</v>
      </c>
      <c r="I7" s="601">
        <f>専門家指導費[[#This Row],[指導
日数
(A)]]*専門家指導費[[#This Row],[単価(B)
(税抜)]]</f>
        <v>0</v>
      </c>
      <c r="J7"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ht="39.75" customHeight="1" x14ac:dyDescent="0.25">
      <c r="A8" s="488">
        <f>ROW()-ROW(専門家指導費[[#Headers],[番　号]])</f>
        <v>5</v>
      </c>
      <c r="B8" s="431"/>
      <c r="C8" s="432"/>
      <c r="D8" s="432"/>
      <c r="E8" s="432"/>
      <c r="F8" s="473"/>
      <c r="G8" s="473"/>
      <c r="H8" s="601">
        <f>ROUNDDOWN(専門家指導費[[#This Row],[助成対象経費
(A)×(B)
(税抜)]]*1.1,0)</f>
        <v>0</v>
      </c>
      <c r="I8" s="601">
        <f>専門家指導費[[#This Row],[指導
日数
(A)]]*専門家指導費[[#This Row],[単価(B)
(税抜)]]</f>
        <v>0</v>
      </c>
      <c r="J8"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ht="39.75" customHeight="1" x14ac:dyDescent="0.25">
      <c r="A9" s="488">
        <f>ROW()-ROW(専門家指導費[[#Headers],[番　号]])</f>
        <v>6</v>
      </c>
      <c r="B9" s="457"/>
      <c r="C9" s="489"/>
      <c r="D9" s="489"/>
      <c r="E9" s="489"/>
      <c r="F9" s="473"/>
      <c r="G9" s="473"/>
      <c r="H9" s="601">
        <f>ROUNDDOWN(専門家指導費[[#This Row],[助成対象経費
(A)×(B)
(税抜)]]*1.1,0)</f>
        <v>0</v>
      </c>
      <c r="I9" s="601">
        <f>専門家指導費[[#This Row],[指導
日数
(A)]]*専門家指導費[[#This Row],[単価(B)
(税抜)]]</f>
        <v>0</v>
      </c>
      <c r="J9"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ht="39.75" customHeight="1" x14ac:dyDescent="0.25">
      <c r="A10" s="488">
        <f>ROW()-ROW(専門家指導費[[#Headers],[番　号]])</f>
        <v>7</v>
      </c>
      <c r="B10" s="457"/>
      <c r="C10" s="489"/>
      <c r="D10" s="489"/>
      <c r="E10" s="489"/>
      <c r="F10" s="473"/>
      <c r="G10" s="473"/>
      <c r="H10" s="601">
        <f>ROUNDDOWN(専門家指導費[[#This Row],[助成対象経費
(A)×(B)
(税抜)]]*1.1,0)</f>
        <v>0</v>
      </c>
      <c r="I10" s="601">
        <f>専門家指導費[[#This Row],[指導
日数
(A)]]*専門家指導費[[#This Row],[単価(B)
(税抜)]]</f>
        <v>0</v>
      </c>
      <c r="J10"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ht="39.75" customHeight="1" x14ac:dyDescent="0.25">
      <c r="A11" s="488">
        <f>ROW()-ROW(専門家指導費[[#Headers],[番　号]])</f>
        <v>8</v>
      </c>
      <c r="B11" s="457"/>
      <c r="C11" s="489"/>
      <c r="D11" s="489"/>
      <c r="E11" s="489"/>
      <c r="F11" s="473"/>
      <c r="G11" s="473"/>
      <c r="H11" s="601">
        <f>ROUNDDOWN(専門家指導費[[#This Row],[助成対象経費
(A)×(B)
(税抜)]]*1.1,0)</f>
        <v>0</v>
      </c>
      <c r="I11" s="601">
        <f>専門家指導費[[#This Row],[指導
日数
(A)]]*専門家指導費[[#This Row],[単価(B)
(税抜)]]</f>
        <v>0</v>
      </c>
      <c r="J11"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ht="39.75" customHeight="1" x14ac:dyDescent="0.25">
      <c r="A12" s="488">
        <f>ROW()-ROW(専門家指導費[[#Headers],[番　号]])</f>
        <v>9</v>
      </c>
      <c r="B12" s="457"/>
      <c r="C12" s="489"/>
      <c r="D12" s="489"/>
      <c r="E12" s="489"/>
      <c r="F12" s="473"/>
      <c r="G12" s="473"/>
      <c r="H12" s="601">
        <f>ROUNDDOWN(専門家指導費[[#This Row],[助成対象経費
(A)×(B)
(税抜)]]*1.1,0)</f>
        <v>0</v>
      </c>
      <c r="I12" s="601">
        <f>専門家指導費[[#This Row],[指導
日数
(A)]]*専門家指導費[[#This Row],[単価(B)
(税抜)]]</f>
        <v>0</v>
      </c>
      <c r="J12"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ht="39.75" customHeight="1" x14ac:dyDescent="0.25">
      <c r="A13" s="490">
        <f>ROW()-ROW(専門家指導費[[#Headers],[番　号]])</f>
        <v>10</v>
      </c>
      <c r="B13" s="491"/>
      <c r="C13" s="492"/>
      <c r="D13" s="492"/>
      <c r="E13" s="492"/>
      <c r="F13" s="493"/>
      <c r="G13" s="493"/>
      <c r="H13" s="602">
        <f>ROUNDDOWN(専門家指導費[[#This Row],[助成対象経費
(A)×(B)
(税抜)]]*1.1,0)</f>
        <v>0</v>
      </c>
      <c r="I13" s="598">
        <f>専門家指導費[[#This Row],[指導
日数
(A)]]*専門家指導費[[#This Row],[単価(B)
(税抜)]]</f>
        <v>0</v>
      </c>
      <c r="J13" s="472"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ht="26.25" customHeight="1" x14ac:dyDescent="0.25">
      <c r="A14" s="494"/>
      <c r="B14" s="476"/>
      <c r="C14" s="476"/>
      <c r="D14" s="476"/>
      <c r="E14" s="476"/>
      <c r="F14" s="476"/>
      <c r="G14" s="495" t="s">
        <v>714</v>
      </c>
      <c r="H14" s="479">
        <f>SUBTOTAL(109,専門家指導費[助成事業に
要する経費
（税込）])</f>
        <v>0</v>
      </c>
      <c r="I14" s="480">
        <f>SUBTOTAL(109,専門家指導費[助成対象経費
(A)×(B)
(税抜)])</f>
        <v>0</v>
      </c>
      <c r="J14" s="496"/>
    </row>
  </sheetData>
  <sheetProtection algorithmName="SHA-512" hashValue="nJHpzh4EpDGJ/F0Ql03xcT362IIBBJ2CdNd2aopiJhRLYea8nVVf3jwA7ugNLuWSKuPlzzilTjdP2Jj/118TIQ==" saltValue="l4ZwtrrC+PeZxy6O7sdmfQ==" spinCount="100000" sheet="1" formatCells="0" formatRows="0" insertRows="0" deleteRows="0" selectLockedCells="1"/>
  <phoneticPr fontId="1"/>
  <conditionalFormatting sqref="B4:G13">
    <cfRule type="expression" dxfId="180" priority="1">
      <formula>AND(OR($B4&lt;&gt;"",$C4&lt;&gt;"",$D4&lt;&gt;"",$E4&lt;&gt;"",$F4&lt;&gt;"",$G4&lt;&gt;""),B4="")</formula>
    </cfRule>
  </conditionalFormatting>
  <dataValidations count="2">
    <dataValidation type="custom" allowBlank="1" showInputMessage="1" showErrorMessage="1" sqref="J4:J13">
      <formula1>ISERROR(FIND(CHAR(10),J4))</formula1>
    </dataValidation>
    <dataValidation imeMode="halfAlpha" allowBlank="1" showInputMessage="1" showErrorMessage="1" sqref="F4:G13"/>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6"/>
  <sheetViews>
    <sheetView view="pageBreakPreview" topLeftCell="A22" zoomScale="90" zoomScaleNormal="100" zoomScaleSheetLayoutView="90" workbookViewId="0">
      <selection activeCell="A42" sqref="A42"/>
    </sheetView>
  </sheetViews>
  <sheetFormatPr defaultColWidth="9" defaultRowHeight="13.3" x14ac:dyDescent="0.25"/>
  <cols>
    <col min="1" max="1" width="3.61328125" style="6" customWidth="1"/>
    <col min="2" max="2" width="5.3828125" style="6" customWidth="1"/>
    <col min="3" max="3" width="3.765625" style="6" customWidth="1"/>
    <col min="4" max="4" width="9" style="6"/>
    <col min="5" max="5" width="10.61328125" style="6" customWidth="1"/>
    <col min="6" max="6" width="3.765625" style="6" customWidth="1"/>
    <col min="7" max="7" width="10.23046875" style="6" customWidth="1"/>
    <col min="8" max="8" width="6.3828125" style="6" customWidth="1"/>
    <col min="9" max="9" width="1" style="6" customWidth="1"/>
    <col min="10" max="10" width="3.61328125" style="6" customWidth="1"/>
    <col min="11" max="11" width="15" style="6" customWidth="1"/>
    <col min="12" max="12" width="4.61328125" style="6" customWidth="1"/>
    <col min="13" max="13" width="3.765625" style="6" customWidth="1"/>
    <col min="14" max="14" width="9" style="6" customWidth="1"/>
    <col min="15" max="15" width="10.765625" style="6" customWidth="1"/>
    <col min="16" max="16" width="9" style="71"/>
    <col min="17" max="20" width="9" style="71" hidden="1" customWidth="1"/>
    <col min="21" max="16384" width="9" style="71"/>
  </cols>
  <sheetData>
    <row r="1" spans="1:25" ht="24.75" customHeight="1" x14ac:dyDescent="0.25">
      <c r="A1" s="607" t="s">
        <v>295</v>
      </c>
      <c r="B1" s="607"/>
      <c r="C1" s="607"/>
      <c r="D1" s="607"/>
      <c r="E1" s="607"/>
      <c r="F1" s="607"/>
      <c r="G1" s="607"/>
      <c r="H1" s="607"/>
      <c r="I1" s="607"/>
      <c r="J1" s="607"/>
      <c r="K1" s="607"/>
      <c r="L1" s="607"/>
      <c r="M1" s="607"/>
      <c r="N1" s="607"/>
      <c r="O1" s="607"/>
    </row>
    <row r="2" spans="1:25" ht="30" customHeight="1" x14ac:dyDescent="0.25">
      <c r="A2" s="1"/>
      <c r="B2" s="1"/>
      <c r="C2" s="1"/>
      <c r="D2" s="1"/>
      <c r="E2" s="1"/>
      <c r="F2" s="1"/>
      <c r="G2" s="72"/>
      <c r="H2" s="1"/>
      <c r="I2" s="1"/>
      <c r="J2" s="1"/>
      <c r="K2" s="1"/>
      <c r="L2" s="1"/>
      <c r="M2" s="1"/>
      <c r="N2" s="1"/>
    </row>
    <row r="3" spans="1:25" ht="39.75" customHeight="1" x14ac:dyDescent="0.25">
      <c r="A3" s="1"/>
      <c r="B3" s="608" t="s">
        <v>218</v>
      </c>
      <c r="C3" s="608"/>
      <c r="D3" s="608"/>
      <c r="E3" s="608"/>
      <c r="F3" s="608"/>
      <c r="G3" s="608"/>
      <c r="H3" s="1"/>
      <c r="I3" s="1"/>
      <c r="J3" s="1"/>
      <c r="K3" s="1"/>
      <c r="L3" s="1"/>
      <c r="M3" s="1"/>
      <c r="N3" s="1"/>
    </row>
    <row r="4" spans="1:25" ht="6.75" customHeight="1" x14ac:dyDescent="0.25">
      <c r="A4" s="73"/>
      <c r="B4" s="73"/>
      <c r="C4" s="73"/>
      <c r="D4" s="73"/>
      <c r="E4" s="73"/>
      <c r="F4" s="73"/>
      <c r="G4" s="73"/>
      <c r="H4" s="73"/>
      <c r="I4" s="73"/>
      <c r="J4" s="73"/>
      <c r="K4" s="73"/>
      <c r="L4" s="73"/>
      <c r="M4" s="73"/>
      <c r="N4" s="73"/>
      <c r="O4" s="73"/>
    </row>
    <row r="5" spans="1:25" ht="8.25" customHeight="1" x14ac:dyDescent="0.25">
      <c r="A5" s="1"/>
      <c r="B5" s="1"/>
      <c r="C5" s="1"/>
      <c r="D5" s="1"/>
      <c r="E5" s="1"/>
      <c r="F5" s="1"/>
      <c r="G5" s="1"/>
      <c r="H5" s="1"/>
      <c r="I5" s="1"/>
      <c r="J5" s="1"/>
      <c r="K5" s="1"/>
      <c r="L5" s="1"/>
      <c r="M5" s="1"/>
      <c r="N5" s="1"/>
    </row>
    <row r="6" spans="1:25" s="74" customFormat="1" ht="51.75" customHeight="1" x14ac:dyDescent="0.25">
      <c r="A6" s="608" t="s">
        <v>502</v>
      </c>
      <c r="B6" s="608"/>
      <c r="C6" s="608"/>
      <c r="D6" s="608"/>
      <c r="E6" s="608"/>
      <c r="F6" s="608"/>
      <c r="G6" s="608"/>
      <c r="H6" s="608"/>
      <c r="I6" s="608"/>
      <c r="J6" s="608"/>
      <c r="K6" s="608"/>
      <c r="L6" s="608"/>
      <c r="M6" s="608"/>
      <c r="N6" s="608"/>
      <c r="O6" s="608"/>
    </row>
    <row r="7" spans="1:25" s="74" customFormat="1" ht="7.5" customHeight="1" x14ac:dyDescent="0.25">
      <c r="A7" s="1"/>
      <c r="B7" s="1"/>
      <c r="C7" s="1"/>
      <c r="D7" s="1"/>
      <c r="E7" s="1"/>
      <c r="F7" s="1"/>
      <c r="G7" s="1"/>
      <c r="H7" s="1"/>
      <c r="I7" s="1"/>
      <c r="J7" s="1"/>
      <c r="K7" s="1"/>
      <c r="L7" s="1"/>
      <c r="M7" s="1"/>
      <c r="N7" s="1"/>
      <c r="O7" s="1"/>
    </row>
    <row r="8" spans="1:25" s="74" customFormat="1" x14ac:dyDescent="0.25">
      <c r="A8" s="609" t="s">
        <v>0</v>
      </c>
      <c r="B8" s="609"/>
      <c r="C8" s="609"/>
      <c r="D8" s="609"/>
      <c r="E8" s="609"/>
      <c r="F8" s="609"/>
      <c r="G8" s="609"/>
      <c r="H8" s="609"/>
      <c r="I8" s="609"/>
      <c r="J8" s="609"/>
      <c r="K8" s="609"/>
      <c r="L8" s="609"/>
      <c r="M8" s="609"/>
      <c r="N8" s="609"/>
      <c r="O8" s="609"/>
    </row>
    <row r="9" spans="1:25" s="74" customFormat="1" ht="14.25" customHeight="1" x14ac:dyDescent="0.25">
      <c r="A9" s="1"/>
      <c r="B9" s="1"/>
      <c r="C9" s="1"/>
      <c r="D9" s="1"/>
      <c r="E9" s="1"/>
      <c r="F9" s="1"/>
      <c r="G9" s="1"/>
      <c r="H9" s="1"/>
      <c r="I9" s="1"/>
      <c r="J9" s="1"/>
      <c r="K9" s="1"/>
      <c r="L9" s="1"/>
      <c r="M9" s="1"/>
      <c r="N9" s="1"/>
      <c r="O9" s="1"/>
    </row>
    <row r="10" spans="1:25" s="74" customFormat="1" ht="22.5" customHeight="1" x14ac:dyDescent="0.25">
      <c r="A10" s="75" t="s">
        <v>219</v>
      </c>
      <c r="B10" s="610" t="s">
        <v>220</v>
      </c>
      <c r="C10" s="610"/>
      <c r="D10" s="610"/>
      <c r="E10" s="610"/>
      <c r="F10" s="610"/>
      <c r="G10" s="610"/>
      <c r="H10" s="610"/>
      <c r="I10" s="610"/>
      <c r="J10" s="610"/>
      <c r="K10" s="610"/>
      <c r="L10" s="610"/>
      <c r="M10" s="610"/>
      <c r="N10" s="610"/>
      <c r="O10" s="610"/>
      <c r="P10" s="605" t="s">
        <v>221</v>
      </c>
      <c r="Q10" s="606"/>
      <c r="R10" s="606"/>
      <c r="S10" s="606"/>
      <c r="T10" s="606"/>
      <c r="U10" s="606"/>
      <c r="V10" s="606"/>
      <c r="W10" s="606"/>
      <c r="X10" s="606"/>
      <c r="Y10" s="606"/>
    </row>
    <row r="11" spans="1:25" s="74" customFormat="1" ht="22.5" customHeight="1" x14ac:dyDescent="0.25">
      <c r="A11" s="76"/>
      <c r="B11" s="77" t="s">
        <v>296</v>
      </c>
      <c r="C11" s="76" t="s">
        <v>223</v>
      </c>
      <c r="D11" s="1"/>
      <c r="E11" s="76"/>
      <c r="F11" s="76"/>
      <c r="G11" s="76"/>
      <c r="H11" s="76"/>
      <c r="I11" s="76"/>
      <c r="J11" s="76"/>
      <c r="K11" s="76"/>
      <c r="L11" s="76"/>
      <c r="M11" s="76"/>
      <c r="N11" s="76"/>
      <c r="O11" s="76"/>
      <c r="P11" s="606"/>
      <c r="Q11" s="606"/>
      <c r="R11" s="606"/>
      <c r="S11" s="606"/>
      <c r="T11" s="606"/>
      <c r="U11" s="606"/>
      <c r="V11" s="606"/>
      <c r="W11" s="606"/>
      <c r="X11" s="606"/>
      <c r="Y11" s="606"/>
    </row>
    <row r="12" spans="1:25" s="74" customFormat="1" ht="18.75" customHeight="1" x14ac:dyDescent="0.25">
      <c r="A12" s="76"/>
      <c r="B12" s="78"/>
      <c r="C12" s="78"/>
      <c r="D12" s="76" t="s">
        <v>297</v>
      </c>
      <c r="E12" s="76"/>
      <c r="F12" s="76"/>
      <c r="G12" s="76"/>
      <c r="H12" s="76"/>
      <c r="I12" s="76"/>
      <c r="J12" s="76"/>
      <c r="K12" s="76"/>
      <c r="L12" s="76"/>
      <c r="M12" s="76"/>
      <c r="N12" s="76"/>
      <c r="O12" s="76"/>
      <c r="Q12" s="79" t="b">
        <v>1</v>
      </c>
    </row>
    <row r="13" spans="1:25" s="74" customFormat="1" ht="18.75" customHeight="1" x14ac:dyDescent="0.25">
      <c r="A13" s="76"/>
      <c r="B13" s="78"/>
      <c r="C13" s="78"/>
      <c r="D13" s="76" t="s">
        <v>224</v>
      </c>
      <c r="E13" s="76"/>
      <c r="F13" s="76"/>
      <c r="G13" s="76"/>
      <c r="H13" s="76"/>
      <c r="I13" s="76"/>
      <c r="J13" s="76"/>
      <c r="K13" s="76"/>
      <c r="L13" s="76"/>
      <c r="M13" s="76"/>
      <c r="N13" s="76"/>
      <c r="O13" s="76"/>
      <c r="Q13" s="79" t="b">
        <v>0</v>
      </c>
    </row>
    <row r="14" spans="1:25" s="74" customFormat="1" ht="18.75" customHeight="1" x14ac:dyDescent="0.25">
      <c r="A14" s="76"/>
      <c r="B14" s="78"/>
      <c r="C14" s="78"/>
      <c r="D14" s="76" t="s">
        <v>298</v>
      </c>
      <c r="E14" s="76"/>
      <c r="F14" s="76"/>
      <c r="G14" s="76"/>
      <c r="H14" s="76"/>
      <c r="I14" s="76"/>
      <c r="J14" s="76"/>
      <c r="K14" s="76"/>
      <c r="L14" s="76"/>
      <c r="M14" s="76"/>
      <c r="N14" s="76"/>
      <c r="O14" s="76"/>
      <c r="Q14" s="79" t="b">
        <v>0</v>
      </c>
    </row>
    <row r="15" spans="1:25" s="74" customFormat="1" ht="18.75" customHeight="1" x14ac:dyDescent="0.25">
      <c r="A15" s="76"/>
      <c r="B15" s="78"/>
      <c r="C15" s="78"/>
      <c r="D15" s="76" t="s">
        <v>225</v>
      </c>
      <c r="E15" s="76"/>
      <c r="F15" s="76"/>
      <c r="G15" s="76"/>
      <c r="H15" s="76"/>
      <c r="I15" s="76"/>
      <c r="J15" s="76"/>
      <c r="K15" s="76"/>
      <c r="L15" s="76"/>
      <c r="M15" s="76"/>
      <c r="N15" s="76"/>
      <c r="O15" s="76"/>
      <c r="Q15" s="79" t="b">
        <v>0</v>
      </c>
    </row>
    <row r="16" spans="1:25" s="74" customFormat="1" ht="22.5" customHeight="1" x14ac:dyDescent="0.25">
      <c r="A16" s="76"/>
      <c r="B16" s="77" t="s">
        <v>299</v>
      </c>
      <c r="C16" s="76" t="s">
        <v>227</v>
      </c>
      <c r="D16" s="1"/>
      <c r="E16" s="76"/>
      <c r="F16" s="76"/>
      <c r="G16" s="76"/>
      <c r="H16" s="76"/>
      <c r="I16" s="76"/>
      <c r="J16" s="76"/>
      <c r="K16" s="76"/>
      <c r="L16" s="76"/>
      <c r="M16" s="76"/>
      <c r="N16" s="76"/>
      <c r="O16" s="76"/>
    </row>
    <row r="17" spans="1:20" s="74" customFormat="1" ht="18.75" customHeight="1" x14ac:dyDescent="0.25">
      <c r="A17" s="76"/>
      <c r="B17" s="80"/>
      <c r="C17" s="80"/>
      <c r="D17" s="76" t="s">
        <v>300</v>
      </c>
      <c r="E17" s="76"/>
      <c r="F17" s="76"/>
      <c r="G17" s="76" t="s">
        <v>228</v>
      </c>
      <c r="H17" s="76"/>
      <c r="I17" s="76"/>
      <c r="J17" s="1"/>
      <c r="K17" s="76" t="s">
        <v>229</v>
      </c>
      <c r="L17" s="76"/>
      <c r="M17" s="76"/>
      <c r="N17" s="76" t="s">
        <v>230</v>
      </c>
      <c r="O17" s="76"/>
      <c r="Q17" s="79" t="b">
        <v>0</v>
      </c>
      <c r="R17" s="79" t="b">
        <v>0</v>
      </c>
      <c r="S17" s="79" t="b">
        <v>0</v>
      </c>
      <c r="T17" s="79" t="b">
        <v>0</v>
      </c>
    </row>
    <row r="18" spans="1:20" s="74" customFormat="1" ht="18.75" customHeight="1" x14ac:dyDescent="0.25">
      <c r="A18" s="76"/>
      <c r="B18" s="80"/>
      <c r="C18" s="80"/>
      <c r="D18" s="76" t="s">
        <v>231</v>
      </c>
      <c r="E18" s="76"/>
      <c r="F18" s="76"/>
      <c r="G18" s="76" t="s">
        <v>232</v>
      </c>
      <c r="H18" s="76"/>
      <c r="I18" s="76"/>
      <c r="J18" s="1"/>
      <c r="K18" s="76" t="s">
        <v>233</v>
      </c>
      <c r="L18" s="76"/>
      <c r="M18" s="76"/>
      <c r="N18" s="76"/>
      <c r="O18" s="76"/>
      <c r="Q18" s="79" t="b">
        <v>0</v>
      </c>
      <c r="R18" s="79" t="b">
        <v>0</v>
      </c>
      <c r="S18" s="79" t="b">
        <v>0</v>
      </c>
      <c r="T18" s="79"/>
    </row>
    <row r="19" spans="1:20" s="74" customFormat="1" ht="22.5" customHeight="1" x14ac:dyDescent="0.25">
      <c r="A19" s="76"/>
      <c r="B19" s="77" t="s">
        <v>234</v>
      </c>
      <c r="C19" s="75" t="s">
        <v>233</v>
      </c>
      <c r="D19" s="76"/>
      <c r="E19" s="76"/>
      <c r="F19" s="76"/>
      <c r="G19" s="76"/>
      <c r="H19" s="76"/>
      <c r="I19" s="76"/>
      <c r="J19" s="76"/>
      <c r="K19" s="76"/>
      <c r="L19" s="76"/>
      <c r="M19" s="76"/>
      <c r="N19" s="76"/>
      <c r="O19" s="76"/>
    </row>
    <row r="20" spans="1:20" s="74" customFormat="1" ht="20.25" customHeight="1" x14ac:dyDescent="0.25">
      <c r="A20" s="76"/>
      <c r="B20" s="80"/>
      <c r="C20" s="80"/>
      <c r="D20" s="76" t="s">
        <v>235</v>
      </c>
      <c r="E20" s="76"/>
      <c r="F20" s="76"/>
      <c r="G20" s="76" t="s">
        <v>236</v>
      </c>
      <c r="H20" s="76"/>
      <c r="I20" s="76"/>
      <c r="J20" s="1"/>
      <c r="K20" s="76" t="s">
        <v>237</v>
      </c>
      <c r="L20" s="76"/>
      <c r="M20" s="76"/>
      <c r="N20" s="76"/>
      <c r="O20" s="76"/>
      <c r="Q20" s="79" t="b">
        <v>0</v>
      </c>
      <c r="R20" s="79" t="b">
        <v>0</v>
      </c>
      <c r="S20" s="79" t="b">
        <v>0</v>
      </c>
    </row>
    <row r="21" spans="1:20" s="74" customFormat="1" ht="9" customHeight="1" x14ac:dyDescent="0.25">
      <c r="A21" s="76"/>
      <c r="B21" s="76"/>
      <c r="C21" s="76"/>
      <c r="D21" s="76"/>
      <c r="E21" s="76"/>
      <c r="F21" s="76"/>
      <c r="G21" s="76"/>
      <c r="H21" s="76"/>
      <c r="I21" s="76"/>
      <c r="J21" s="76"/>
      <c r="K21" s="76"/>
      <c r="L21" s="76"/>
      <c r="M21" s="76"/>
      <c r="N21" s="76"/>
      <c r="O21" s="76"/>
    </row>
    <row r="22" spans="1:20" s="74" customFormat="1" ht="24" customHeight="1" x14ac:dyDescent="0.25">
      <c r="A22" s="75" t="s">
        <v>238</v>
      </c>
      <c r="B22" s="610" t="s">
        <v>239</v>
      </c>
      <c r="C22" s="610"/>
      <c r="D22" s="610"/>
      <c r="E22" s="610"/>
      <c r="F22" s="610"/>
      <c r="G22" s="610"/>
      <c r="H22" s="610"/>
      <c r="I22" s="610"/>
      <c r="J22" s="610"/>
      <c r="K22" s="610"/>
      <c r="L22" s="87"/>
      <c r="M22" s="87"/>
      <c r="N22" s="87"/>
      <c r="O22" s="76"/>
    </row>
    <row r="23" spans="1:20" s="74" customFormat="1" ht="21" customHeight="1" x14ac:dyDescent="0.25">
      <c r="A23" s="81"/>
      <c r="B23" s="77" t="s">
        <v>222</v>
      </c>
      <c r="C23" s="611" t="s">
        <v>240</v>
      </c>
      <c r="D23" s="611"/>
      <c r="E23" s="611"/>
      <c r="F23" s="611"/>
      <c r="G23" s="611"/>
      <c r="H23" s="611"/>
      <c r="I23" s="611"/>
      <c r="J23" s="611"/>
      <c r="K23" s="611"/>
      <c r="L23" s="611"/>
      <c r="M23" s="611"/>
      <c r="N23" s="611"/>
      <c r="O23" s="611"/>
    </row>
    <row r="24" spans="1:20" s="74" customFormat="1" ht="21" customHeight="1" x14ac:dyDescent="0.25">
      <c r="A24" s="81"/>
      <c r="B24" s="82"/>
      <c r="C24" s="611" t="s">
        <v>241</v>
      </c>
      <c r="D24" s="611"/>
      <c r="E24" s="611"/>
      <c r="F24" s="611"/>
      <c r="G24" s="611"/>
      <c r="H24" s="611"/>
      <c r="I24" s="611"/>
      <c r="J24" s="611"/>
      <c r="K24" s="611"/>
      <c r="L24" s="611"/>
      <c r="M24" s="611"/>
      <c r="N24" s="611"/>
      <c r="O24" s="611"/>
    </row>
    <row r="25" spans="1:20" s="74" customFormat="1" ht="22.5" customHeight="1" x14ac:dyDescent="0.25">
      <c r="A25" s="81"/>
      <c r="B25" s="77" t="s">
        <v>226</v>
      </c>
      <c r="C25" s="610" t="s">
        <v>242</v>
      </c>
      <c r="D25" s="610"/>
      <c r="E25" s="610"/>
      <c r="F25" s="610"/>
      <c r="G25" s="610"/>
      <c r="H25" s="610"/>
      <c r="I25" s="610"/>
      <c r="J25" s="610"/>
      <c r="K25" s="610"/>
      <c r="L25" s="610"/>
      <c r="M25" s="610"/>
      <c r="N25" s="610"/>
      <c r="O25" s="610"/>
    </row>
    <row r="26" spans="1:20" s="74" customFormat="1" ht="22.5" customHeight="1" x14ac:dyDescent="0.25">
      <c r="A26" s="81"/>
      <c r="B26" s="77" t="s">
        <v>234</v>
      </c>
      <c r="C26" s="610" t="s">
        <v>243</v>
      </c>
      <c r="D26" s="610"/>
      <c r="E26" s="610"/>
      <c r="F26" s="610"/>
      <c r="G26" s="610"/>
      <c r="H26" s="610"/>
      <c r="I26" s="610"/>
      <c r="J26" s="610"/>
      <c r="K26" s="610"/>
      <c r="L26" s="610"/>
      <c r="M26" s="610"/>
      <c r="N26" s="610"/>
      <c r="O26" s="610"/>
    </row>
    <row r="27" spans="1:20" s="74" customFormat="1" ht="22.5" customHeight="1" x14ac:dyDescent="0.25">
      <c r="A27" s="81"/>
      <c r="B27" s="77" t="s">
        <v>244</v>
      </c>
      <c r="C27" s="610" t="s">
        <v>245</v>
      </c>
      <c r="D27" s="610"/>
      <c r="E27" s="610"/>
      <c r="F27" s="610"/>
      <c r="G27" s="610"/>
      <c r="H27" s="610"/>
      <c r="I27" s="610"/>
      <c r="J27" s="610"/>
      <c r="K27" s="610"/>
      <c r="L27" s="610"/>
      <c r="M27" s="610"/>
      <c r="N27" s="610"/>
      <c r="O27" s="610"/>
    </row>
    <row r="28" spans="1:20" s="74" customFormat="1" ht="9" customHeight="1" x14ac:dyDescent="0.25">
      <c r="A28" s="81"/>
      <c r="B28" s="1"/>
      <c r="C28" s="2"/>
      <c r="D28" s="2"/>
      <c r="E28" s="2"/>
      <c r="F28" s="2"/>
      <c r="G28" s="2"/>
      <c r="H28" s="2"/>
      <c r="I28" s="2"/>
      <c r="J28" s="2"/>
      <c r="K28" s="2"/>
      <c r="L28" s="2"/>
      <c r="M28" s="2"/>
      <c r="N28" s="2"/>
      <c r="O28" s="2"/>
    </row>
    <row r="29" spans="1:20" s="74" customFormat="1" ht="24" customHeight="1" x14ac:dyDescent="0.25">
      <c r="A29" s="75" t="s">
        <v>246</v>
      </c>
      <c r="B29" s="610" t="s">
        <v>247</v>
      </c>
      <c r="C29" s="610"/>
      <c r="D29" s="610"/>
      <c r="E29" s="610"/>
      <c r="F29" s="610"/>
      <c r="G29" s="610"/>
      <c r="H29" s="610"/>
      <c r="I29" s="610"/>
      <c r="J29" s="610"/>
      <c r="K29" s="610"/>
      <c r="L29" s="610"/>
      <c r="M29" s="610"/>
      <c r="N29" s="610"/>
      <c r="O29" s="610"/>
    </row>
    <row r="30" spans="1:20" s="74" customFormat="1" ht="24" customHeight="1" x14ac:dyDescent="0.25">
      <c r="A30" s="75" t="s">
        <v>248</v>
      </c>
      <c r="B30" s="610" t="s">
        <v>249</v>
      </c>
      <c r="C30" s="610"/>
      <c r="D30" s="610"/>
      <c r="E30" s="610"/>
      <c r="F30" s="610"/>
      <c r="G30" s="610"/>
      <c r="H30" s="610"/>
      <c r="I30" s="610"/>
      <c r="J30" s="610"/>
      <c r="K30" s="610"/>
      <c r="L30" s="610"/>
      <c r="M30" s="610"/>
      <c r="N30" s="610"/>
      <c r="O30" s="610"/>
    </row>
    <row r="31" spans="1:20" s="74" customFormat="1" ht="24" customHeight="1" x14ac:dyDescent="0.25">
      <c r="A31" s="75" t="s">
        <v>250</v>
      </c>
      <c r="B31" s="611" t="s">
        <v>251</v>
      </c>
      <c r="C31" s="611"/>
      <c r="D31" s="611"/>
      <c r="E31" s="611"/>
      <c r="F31" s="611"/>
      <c r="G31" s="611"/>
      <c r="H31" s="611"/>
      <c r="I31" s="611"/>
      <c r="J31" s="611"/>
      <c r="K31" s="611"/>
      <c r="L31" s="611"/>
      <c r="M31" s="611"/>
      <c r="N31" s="611"/>
      <c r="O31" s="611"/>
    </row>
    <row r="32" spans="1:20" s="74" customFormat="1" ht="24" customHeight="1" x14ac:dyDescent="0.25">
      <c r="A32" s="83" t="s">
        <v>252</v>
      </c>
      <c r="B32" s="611" t="s">
        <v>253</v>
      </c>
      <c r="C32" s="611"/>
      <c r="D32" s="611"/>
      <c r="E32" s="611"/>
      <c r="F32" s="611"/>
      <c r="G32" s="611"/>
      <c r="H32" s="611"/>
      <c r="I32" s="611"/>
      <c r="J32" s="611"/>
      <c r="K32" s="611"/>
      <c r="L32" s="611"/>
      <c r="M32" s="611"/>
      <c r="N32" s="611"/>
      <c r="O32" s="611"/>
    </row>
    <row r="33" spans="1:15" s="74" customFormat="1" ht="37.5" customHeight="1" x14ac:dyDescent="0.25">
      <c r="A33" s="83" t="s">
        <v>254</v>
      </c>
      <c r="B33" s="611" t="s">
        <v>255</v>
      </c>
      <c r="C33" s="611"/>
      <c r="D33" s="611"/>
      <c r="E33" s="611"/>
      <c r="F33" s="611"/>
      <c r="G33" s="611"/>
      <c r="H33" s="611"/>
      <c r="I33" s="611"/>
      <c r="J33" s="611"/>
      <c r="K33" s="611"/>
      <c r="L33" s="611"/>
      <c r="M33" s="611"/>
      <c r="N33" s="611"/>
      <c r="O33" s="611"/>
    </row>
    <row r="34" spans="1:15" s="74" customFormat="1" ht="24" customHeight="1" x14ac:dyDescent="0.25">
      <c r="A34" s="81" t="s">
        <v>256</v>
      </c>
      <c r="B34" s="610" t="s">
        <v>257</v>
      </c>
      <c r="C34" s="610"/>
      <c r="D34" s="610"/>
      <c r="E34" s="610"/>
      <c r="F34" s="610"/>
      <c r="G34" s="610"/>
      <c r="H34" s="610"/>
      <c r="I34" s="610"/>
      <c r="J34" s="610"/>
      <c r="K34" s="610"/>
      <c r="L34" s="610"/>
      <c r="M34" s="610"/>
      <c r="N34" s="610"/>
      <c r="O34" s="610"/>
    </row>
    <row r="35" spans="1:15" s="74" customFormat="1" ht="37.5" customHeight="1" x14ac:dyDescent="0.25">
      <c r="A35" s="84" t="s">
        <v>258</v>
      </c>
      <c r="B35" s="611" t="s">
        <v>259</v>
      </c>
      <c r="C35" s="611"/>
      <c r="D35" s="611"/>
      <c r="E35" s="611"/>
      <c r="F35" s="611"/>
      <c r="G35" s="611"/>
      <c r="H35" s="611"/>
      <c r="I35" s="611"/>
      <c r="J35" s="611"/>
      <c r="K35" s="611"/>
      <c r="L35" s="611"/>
      <c r="M35" s="611"/>
      <c r="N35" s="611"/>
      <c r="O35" s="611"/>
    </row>
    <row r="36" spans="1:15" s="74" customFormat="1" ht="37.5" customHeight="1" x14ac:dyDescent="0.25">
      <c r="A36" s="83" t="s">
        <v>260</v>
      </c>
      <c r="B36" s="611" t="s">
        <v>261</v>
      </c>
      <c r="C36" s="611"/>
      <c r="D36" s="611"/>
      <c r="E36" s="611"/>
      <c r="F36" s="611"/>
      <c r="G36" s="611"/>
      <c r="H36" s="611"/>
      <c r="I36" s="611"/>
      <c r="J36" s="611"/>
      <c r="K36" s="611"/>
      <c r="L36" s="611"/>
      <c r="M36" s="611"/>
      <c r="N36" s="611"/>
      <c r="O36" s="611"/>
    </row>
    <row r="37" spans="1:15" s="74" customFormat="1" ht="24" customHeight="1" x14ac:dyDescent="0.25">
      <c r="A37" s="81">
        <v>11</v>
      </c>
      <c r="B37" s="610" t="s">
        <v>262</v>
      </c>
      <c r="C37" s="610"/>
      <c r="D37" s="610"/>
      <c r="E37" s="610"/>
      <c r="F37" s="610"/>
      <c r="G37" s="610"/>
      <c r="H37" s="610"/>
      <c r="I37" s="610"/>
      <c r="J37" s="610"/>
      <c r="K37" s="610"/>
      <c r="L37" s="610"/>
      <c r="M37" s="610"/>
      <c r="N37" s="610"/>
      <c r="O37" s="610"/>
    </row>
    <row r="38" spans="1:15" s="74" customFormat="1" ht="5.25" customHeight="1" x14ac:dyDescent="0.25">
      <c r="A38" s="76"/>
      <c r="B38" s="76"/>
      <c r="C38" s="76"/>
      <c r="D38" s="76"/>
      <c r="E38" s="76"/>
      <c r="F38" s="76"/>
      <c r="G38" s="76"/>
      <c r="H38" s="76"/>
      <c r="I38" s="76"/>
      <c r="J38" s="76"/>
      <c r="K38" s="76"/>
      <c r="L38" s="76"/>
      <c r="M38" s="76"/>
      <c r="N38" s="76"/>
      <c r="O38" s="76"/>
    </row>
    <row r="39" spans="1:15" s="74" customFormat="1" ht="16.5" customHeight="1" x14ac:dyDescent="0.25">
      <c r="A39" s="76"/>
      <c r="B39" s="76"/>
      <c r="C39" s="76"/>
      <c r="D39" s="76"/>
      <c r="E39" s="76"/>
      <c r="F39" s="76"/>
      <c r="G39" s="76"/>
      <c r="H39" s="76"/>
      <c r="I39" s="76"/>
      <c r="J39" s="76"/>
      <c r="K39" s="613" t="s">
        <v>263</v>
      </c>
      <c r="L39" s="613"/>
      <c r="M39" s="613"/>
      <c r="N39" s="613"/>
      <c r="O39" s="613"/>
    </row>
    <row r="40" spans="1:15" s="74" customFormat="1" ht="3.75" customHeight="1" x14ac:dyDescent="0.25">
      <c r="A40" s="76"/>
      <c r="B40" s="76"/>
      <c r="C40" s="76"/>
      <c r="D40" s="76"/>
      <c r="E40" s="76"/>
      <c r="F40" s="76"/>
      <c r="G40" s="76"/>
      <c r="H40" s="76"/>
      <c r="I40" s="76"/>
      <c r="J40" s="76"/>
      <c r="K40" s="76"/>
      <c r="L40" s="76"/>
      <c r="M40" s="76"/>
      <c r="N40" s="76"/>
      <c r="O40" s="76"/>
    </row>
    <row r="41" spans="1:15" s="74" customFormat="1" ht="21" customHeight="1" x14ac:dyDescent="0.25">
      <c r="A41" s="610" t="s">
        <v>522</v>
      </c>
      <c r="B41" s="610"/>
      <c r="C41" s="610"/>
      <c r="D41" s="610"/>
      <c r="E41" s="610"/>
      <c r="F41" s="610"/>
      <c r="G41" s="76"/>
      <c r="H41" s="76"/>
      <c r="I41" s="76"/>
      <c r="J41" s="76"/>
      <c r="K41" s="76"/>
      <c r="L41" s="76"/>
      <c r="M41" s="76"/>
      <c r="N41" s="76"/>
      <c r="O41" s="76"/>
    </row>
    <row r="42" spans="1:15" s="74" customFormat="1" ht="27.75" customHeight="1" x14ac:dyDescent="0.25">
      <c r="A42" s="76"/>
      <c r="B42" s="76"/>
      <c r="C42" s="76"/>
      <c r="D42" s="76"/>
      <c r="E42" s="76"/>
      <c r="F42" s="76"/>
      <c r="G42" s="2" t="s">
        <v>264</v>
      </c>
      <c r="H42" s="612"/>
      <c r="I42" s="612"/>
      <c r="J42" s="612"/>
      <c r="K42" s="612"/>
      <c r="L42" s="612"/>
      <c r="M42" s="612"/>
      <c r="N42" s="612"/>
      <c r="O42" s="612"/>
    </row>
    <row r="43" spans="1:15" s="74" customFormat="1" ht="27.75" customHeight="1" x14ac:dyDescent="0.25">
      <c r="A43" s="76"/>
      <c r="B43" s="76"/>
      <c r="C43" s="76"/>
      <c r="D43" s="76"/>
      <c r="E43" s="76"/>
      <c r="F43" s="76"/>
      <c r="G43" s="2" t="s">
        <v>265</v>
      </c>
      <c r="H43" s="612"/>
      <c r="I43" s="612"/>
      <c r="J43" s="612"/>
      <c r="K43" s="612"/>
      <c r="L43" s="612"/>
      <c r="M43" s="612"/>
      <c r="N43" s="612"/>
      <c r="O43" s="612"/>
    </row>
    <row r="44" spans="1:15" s="74" customFormat="1" ht="27.75" customHeight="1" x14ac:dyDescent="0.25">
      <c r="A44" s="76"/>
      <c r="B44" s="76"/>
      <c r="C44" s="76"/>
      <c r="D44" s="76"/>
      <c r="E44" s="76"/>
      <c r="F44" s="76"/>
      <c r="G44" s="2" t="s">
        <v>266</v>
      </c>
      <c r="H44" s="86" t="s">
        <v>149</v>
      </c>
      <c r="I44" s="2"/>
      <c r="J44" s="610"/>
      <c r="K44" s="610"/>
      <c r="L44" s="610"/>
      <c r="M44" s="610"/>
      <c r="N44" s="610"/>
      <c r="O44" s="610"/>
    </row>
    <row r="45" spans="1:15" s="74" customFormat="1" ht="27.75" customHeight="1" x14ac:dyDescent="0.25">
      <c r="A45" s="76"/>
      <c r="B45" s="76"/>
      <c r="C45" s="76"/>
      <c r="D45" s="76"/>
      <c r="E45" s="76"/>
      <c r="F45" s="76"/>
      <c r="G45" s="76"/>
      <c r="H45" s="85" t="s">
        <v>150</v>
      </c>
      <c r="I45" s="2"/>
      <c r="J45" s="610"/>
      <c r="K45" s="610"/>
      <c r="L45" s="610"/>
      <c r="M45" s="610"/>
      <c r="N45" s="610"/>
      <c r="O45" s="76" t="s">
        <v>267</v>
      </c>
    </row>
    <row r="46" spans="1:15" x14ac:dyDescent="0.25">
      <c r="A46" s="1"/>
      <c r="B46" s="1"/>
      <c r="C46" s="1"/>
      <c r="D46" s="1"/>
      <c r="E46" s="1"/>
      <c r="F46" s="1"/>
      <c r="G46" s="1"/>
      <c r="H46" s="1"/>
      <c r="I46" s="1"/>
      <c r="J46" s="1"/>
      <c r="K46" s="1"/>
      <c r="L46" s="1"/>
      <c r="M46" s="1"/>
      <c r="N46" s="1"/>
    </row>
  </sheetData>
  <mergeCells count="27">
    <mergeCell ref="J44:O44"/>
    <mergeCell ref="J45:N45"/>
    <mergeCell ref="H42:O42"/>
    <mergeCell ref="H43:O43"/>
    <mergeCell ref="B35:O35"/>
    <mergeCell ref="B36:O36"/>
    <mergeCell ref="B37:O37"/>
    <mergeCell ref="K39:O39"/>
    <mergeCell ref="A41:F41"/>
    <mergeCell ref="B34:O34"/>
    <mergeCell ref="B22:K22"/>
    <mergeCell ref="C23:O23"/>
    <mergeCell ref="C24:O24"/>
    <mergeCell ref="C25:O25"/>
    <mergeCell ref="C26:O26"/>
    <mergeCell ref="C27:O27"/>
    <mergeCell ref="B29:O29"/>
    <mergeCell ref="B30:O30"/>
    <mergeCell ref="B31:O31"/>
    <mergeCell ref="B32:O32"/>
    <mergeCell ref="B33:O33"/>
    <mergeCell ref="P10:Y11"/>
    <mergeCell ref="A1:O1"/>
    <mergeCell ref="B3:G3"/>
    <mergeCell ref="A6:O6"/>
    <mergeCell ref="A8:O8"/>
    <mergeCell ref="B10:O10"/>
  </mergeCells>
  <phoneticPr fontId="1"/>
  <conditionalFormatting sqref="D12">
    <cfRule type="expression" dxfId="293" priority="14">
      <formula>$Q$12=TRUE</formula>
    </cfRule>
  </conditionalFormatting>
  <conditionalFormatting sqref="D13">
    <cfRule type="expression" dxfId="292" priority="13">
      <formula>$Q$13=TRUE</formula>
    </cfRule>
  </conditionalFormatting>
  <conditionalFormatting sqref="D14">
    <cfRule type="expression" dxfId="291" priority="12">
      <formula>$Q$14=TRUE</formula>
    </cfRule>
  </conditionalFormatting>
  <conditionalFormatting sqref="D15">
    <cfRule type="expression" dxfId="290" priority="11">
      <formula>$Q$15=TRUE</formula>
    </cfRule>
  </conditionalFormatting>
  <conditionalFormatting sqref="D17">
    <cfRule type="expression" dxfId="289" priority="10">
      <formula>$Q$17=TRUE</formula>
    </cfRule>
  </conditionalFormatting>
  <conditionalFormatting sqref="G17">
    <cfRule type="expression" dxfId="288" priority="9">
      <formula>$R$17=TRUE</formula>
    </cfRule>
  </conditionalFormatting>
  <conditionalFormatting sqref="K17">
    <cfRule type="expression" dxfId="287" priority="8">
      <formula>$S$17=TRUE</formula>
    </cfRule>
  </conditionalFormatting>
  <conditionalFormatting sqref="N17">
    <cfRule type="expression" dxfId="286" priority="7">
      <formula>$T$17=TRUE</formula>
    </cfRule>
  </conditionalFormatting>
  <conditionalFormatting sqref="D18">
    <cfRule type="expression" dxfId="285" priority="6">
      <formula>$Q$18=TRUE</formula>
    </cfRule>
  </conditionalFormatting>
  <conditionalFormatting sqref="G18">
    <cfRule type="expression" dxfId="284" priority="5">
      <formula>$R$18=TRUE</formula>
    </cfRule>
  </conditionalFormatting>
  <conditionalFormatting sqref="K18">
    <cfRule type="expression" dxfId="283" priority="4">
      <formula>$S$18=TRUE</formula>
    </cfRule>
  </conditionalFormatting>
  <conditionalFormatting sqref="D20">
    <cfRule type="expression" dxfId="282" priority="3">
      <formula>$Q$20=TRUE</formula>
    </cfRule>
  </conditionalFormatting>
  <conditionalFormatting sqref="G20">
    <cfRule type="expression" dxfId="281" priority="2">
      <formula>$R$20=TRUE</formula>
    </cfRule>
  </conditionalFormatting>
  <conditionalFormatting sqref="K20">
    <cfRule type="expression" dxfId="280" priority="1">
      <formula>$S$20=TRUE</formula>
    </cfRule>
  </conditionalFormatting>
  <pageMargins left="0.74803149606299213" right="0.74803149606299213" top="0.6692913385826772" bottom="0.47244094488188981" header="0.31496062992125984" footer="0.31496062992125984"/>
  <pageSetup paperSize="9" scale="85" orientation="portrait" r:id="rId1"/>
  <rowBreaks count="1" manualBreakCount="1">
    <brk id="4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0</xdr:colOff>
                    <xdr:row>16</xdr:row>
                    <xdr:rowOff>0</xdr:rowOff>
                  </from>
                  <to>
                    <xdr:col>3</xdr:col>
                    <xdr:colOff>0</xdr:colOff>
                    <xdr:row>17</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0</xdr:colOff>
                    <xdr:row>17</xdr:row>
                    <xdr:rowOff>0</xdr:rowOff>
                  </from>
                  <to>
                    <xdr:col>3</xdr:col>
                    <xdr:colOff>0</xdr:colOff>
                    <xdr:row>18</xdr:row>
                    <xdr:rowOff>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0</xdr:colOff>
                    <xdr:row>17</xdr:row>
                    <xdr:rowOff>0</xdr:rowOff>
                  </from>
                  <to>
                    <xdr:col>6</xdr:col>
                    <xdr:colOff>0</xdr:colOff>
                    <xdr:row>18</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9</xdr:col>
                    <xdr:colOff>0</xdr:colOff>
                    <xdr:row>16</xdr:row>
                    <xdr:rowOff>0</xdr:rowOff>
                  </from>
                  <to>
                    <xdr:col>10</xdr:col>
                    <xdr:colOff>10886</xdr:colOff>
                    <xdr:row>17</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9</xdr:col>
                    <xdr:colOff>0</xdr:colOff>
                    <xdr:row>17</xdr:row>
                    <xdr:rowOff>0</xdr:rowOff>
                  </from>
                  <to>
                    <xdr:col>10</xdr:col>
                    <xdr:colOff>10886</xdr:colOff>
                    <xdr:row>18</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12</xdr:col>
                    <xdr:colOff>0</xdr:colOff>
                    <xdr:row>16</xdr:row>
                    <xdr:rowOff>0</xdr:rowOff>
                  </from>
                  <to>
                    <xdr:col>13</xdr:col>
                    <xdr:colOff>0</xdr:colOff>
                    <xdr:row>17</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0</xdr:colOff>
                    <xdr:row>19</xdr:row>
                    <xdr:rowOff>0</xdr:rowOff>
                  </from>
                  <to>
                    <xdr:col>3</xdr:col>
                    <xdr:colOff>0</xdr:colOff>
                    <xdr:row>19</xdr:row>
                    <xdr:rowOff>239486</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0</xdr:colOff>
                    <xdr:row>19</xdr:row>
                    <xdr:rowOff>0</xdr:rowOff>
                  </from>
                  <to>
                    <xdr:col>6</xdr:col>
                    <xdr:colOff>0</xdr:colOff>
                    <xdr:row>19</xdr:row>
                    <xdr:rowOff>239486</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9</xdr:col>
                    <xdr:colOff>0</xdr:colOff>
                    <xdr:row>19</xdr:row>
                    <xdr:rowOff>0</xdr:rowOff>
                  </from>
                  <to>
                    <xdr:col>10</xdr:col>
                    <xdr:colOff>10886</xdr:colOff>
                    <xdr:row>19</xdr:row>
                    <xdr:rowOff>239486</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0</xdr:colOff>
                    <xdr:row>11</xdr:row>
                    <xdr:rowOff>0</xdr:rowOff>
                  </from>
                  <to>
                    <xdr:col>3</xdr:col>
                    <xdr:colOff>0</xdr:colOff>
                    <xdr:row>12</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0</xdr:colOff>
                    <xdr:row>12</xdr:row>
                    <xdr:rowOff>0</xdr:rowOff>
                  </from>
                  <to>
                    <xdr:col>3</xdr:col>
                    <xdr:colOff>0</xdr:colOff>
                    <xdr:row>13</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0</xdr:colOff>
                    <xdr:row>13</xdr:row>
                    <xdr:rowOff>0</xdr:rowOff>
                  </from>
                  <to>
                    <xdr:col>3</xdr:col>
                    <xdr:colOff>0</xdr:colOff>
                    <xdr:row>14</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2</xdr:col>
                    <xdr:colOff>0</xdr:colOff>
                    <xdr:row>14</xdr:row>
                    <xdr:rowOff>0</xdr:rowOff>
                  </from>
                  <to>
                    <xdr:col>3</xdr:col>
                    <xdr:colOff>0</xdr:colOff>
                    <xdr:row>15</xdr:row>
                    <xdr:rowOff>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Q26"/>
  <sheetViews>
    <sheetView view="pageBreakPreview" topLeftCell="I1" zoomScale="85" zoomScaleNormal="90" zoomScaleSheetLayoutView="85" workbookViewId="0">
      <selection activeCell="BS9" sqref="BS9"/>
    </sheetView>
  </sheetViews>
  <sheetFormatPr defaultColWidth="1.84375" defaultRowHeight="11.6" x14ac:dyDescent="0.25"/>
  <cols>
    <col min="1" max="11" width="2.4609375" style="439" customWidth="1"/>
    <col min="12" max="12" width="8.23046875" style="439" customWidth="1"/>
    <col min="13" max="13" width="4.765625" style="439" customWidth="1"/>
    <col min="14" max="14" width="6.23046875" style="439" customWidth="1"/>
    <col min="15" max="32" width="2.4609375" style="439" customWidth="1"/>
    <col min="33" max="33" width="4.765625" style="439" customWidth="1"/>
    <col min="34" max="34" width="4.23046875" style="439" customWidth="1"/>
    <col min="35" max="39" width="2.4609375" style="439" hidden="1" customWidth="1"/>
    <col min="40" max="248" width="2.4609375" style="439" customWidth="1"/>
    <col min="249" max="16384" width="1.84375" style="439"/>
  </cols>
  <sheetData>
    <row r="1" spans="1:43" s="429" customFormat="1" ht="30" customHeight="1" x14ac:dyDescent="0.25">
      <c r="A1" s="497" t="s">
        <v>763</v>
      </c>
      <c r="B1" s="498"/>
      <c r="C1" s="498"/>
      <c r="D1" s="498"/>
      <c r="E1" s="498"/>
      <c r="F1" s="498"/>
      <c r="G1" s="498"/>
      <c r="H1" s="498"/>
      <c r="I1" s="498"/>
      <c r="J1" s="498"/>
      <c r="K1" s="498"/>
      <c r="L1" s="498"/>
      <c r="M1" s="498"/>
      <c r="N1" s="498"/>
      <c r="O1" s="498"/>
      <c r="P1" s="498"/>
      <c r="Q1" s="498"/>
      <c r="R1" s="498"/>
      <c r="S1" s="498"/>
      <c r="T1" s="498"/>
      <c r="U1" s="498"/>
      <c r="V1" s="498"/>
      <c r="W1" s="498"/>
      <c r="X1" s="498"/>
      <c r="Y1" s="498"/>
      <c r="Z1" s="498"/>
      <c r="AA1" s="498"/>
      <c r="AB1" s="498"/>
      <c r="AC1" s="498"/>
      <c r="AD1" s="498"/>
      <c r="AE1" s="499"/>
      <c r="AF1" s="499"/>
      <c r="AG1" s="499"/>
      <c r="AH1" s="499"/>
      <c r="AI1" s="500"/>
    </row>
    <row r="2" spans="1:43" s="429" customFormat="1" ht="33" customHeight="1" x14ac:dyDescent="0.25">
      <c r="A2" s="464"/>
      <c r="B2" s="1215" t="s">
        <v>764</v>
      </c>
      <c r="C2" s="1215"/>
      <c r="D2" s="1215"/>
      <c r="E2" s="1215"/>
      <c r="F2" s="1215"/>
      <c r="G2" s="1215"/>
      <c r="H2" s="1215"/>
      <c r="I2" s="1215"/>
      <c r="J2" s="1215"/>
      <c r="K2" s="1215"/>
      <c r="L2" s="1215"/>
      <c r="M2" s="1215"/>
      <c r="N2" s="1215"/>
      <c r="O2" s="1215"/>
      <c r="P2" s="1215"/>
      <c r="Q2" s="1215"/>
      <c r="R2" s="1215"/>
      <c r="S2" s="1215"/>
      <c r="T2" s="1215"/>
      <c r="U2" s="1215"/>
      <c r="V2" s="1215"/>
      <c r="W2" s="1215"/>
      <c r="X2" s="1215"/>
      <c r="Y2" s="1215"/>
      <c r="Z2" s="1215"/>
      <c r="AA2" s="1215"/>
      <c r="AB2" s="1215"/>
      <c r="AC2" s="1215"/>
      <c r="AD2" s="1215"/>
      <c r="AE2" s="1215"/>
      <c r="AF2" s="1215"/>
      <c r="AG2" s="1215"/>
      <c r="AH2" s="1215"/>
    </row>
    <row r="3" spans="1:43" ht="22.5" customHeight="1" x14ac:dyDescent="0.25">
      <c r="A3" s="1180" t="s">
        <v>747</v>
      </c>
      <c r="B3" s="1181"/>
      <c r="C3" s="1181"/>
      <c r="D3" s="1181"/>
      <c r="E3" s="1182"/>
      <c r="F3" s="1206" t="s">
        <v>765</v>
      </c>
      <c r="G3" s="1207"/>
      <c r="H3" s="1207"/>
      <c r="I3" s="1208"/>
      <c r="J3" s="1209" t="s">
        <v>766</v>
      </c>
      <c r="K3" s="1209"/>
      <c r="L3" s="1209"/>
      <c r="M3" s="1209"/>
      <c r="N3" s="1210"/>
      <c r="O3" s="1186"/>
      <c r="P3" s="1186"/>
      <c r="Q3" s="1186"/>
      <c r="R3" s="1186"/>
      <c r="S3" s="1186"/>
      <c r="T3" s="1186"/>
      <c r="U3" s="1186"/>
      <c r="V3" s="1186"/>
      <c r="W3" s="1186"/>
      <c r="X3" s="1211"/>
      <c r="Y3" s="1192" t="s">
        <v>725</v>
      </c>
      <c r="Z3" s="1193"/>
      <c r="AA3" s="1193"/>
      <c r="AB3" s="1194"/>
      <c r="AC3" s="1212"/>
      <c r="AD3" s="1213"/>
      <c r="AE3" s="1213"/>
      <c r="AF3" s="1213"/>
      <c r="AG3" s="1213"/>
      <c r="AH3" s="1214"/>
      <c r="AI3" s="501"/>
      <c r="AJ3" s="502"/>
    </row>
    <row r="4" spans="1:43" ht="22.5" customHeight="1" x14ac:dyDescent="0.25">
      <c r="A4" s="1192" t="s">
        <v>767</v>
      </c>
      <c r="B4" s="1193"/>
      <c r="C4" s="1193"/>
      <c r="D4" s="1193"/>
      <c r="E4" s="1193"/>
      <c r="F4" s="1193"/>
      <c r="G4" s="1193"/>
      <c r="H4" s="1193"/>
      <c r="I4" s="1194"/>
      <c r="J4" s="1195"/>
      <c r="K4" s="1196"/>
      <c r="L4" s="1196"/>
      <c r="M4" s="1196"/>
      <c r="N4" s="1196"/>
      <c r="O4" s="1196"/>
      <c r="P4" s="1196"/>
      <c r="Q4" s="1196"/>
      <c r="R4" s="1196"/>
      <c r="S4" s="1196"/>
      <c r="T4" s="1196"/>
      <c r="U4" s="1196"/>
      <c r="V4" s="1196"/>
      <c r="W4" s="1196"/>
      <c r="X4" s="1196"/>
      <c r="Y4" s="1196"/>
      <c r="Z4" s="1196"/>
      <c r="AA4" s="1196"/>
      <c r="AB4" s="1196"/>
      <c r="AC4" s="1196"/>
      <c r="AD4" s="1196"/>
      <c r="AE4" s="1196"/>
      <c r="AF4" s="1196"/>
      <c r="AG4" s="1196"/>
      <c r="AH4" s="1197"/>
      <c r="AI4" s="440"/>
      <c r="AJ4" s="503"/>
    </row>
    <row r="5" spans="1:43" ht="60" customHeight="1" x14ac:dyDescent="0.25">
      <c r="A5" s="1198" t="s">
        <v>768</v>
      </c>
      <c r="B5" s="1199"/>
      <c r="C5" s="1199"/>
      <c r="D5" s="1199"/>
      <c r="E5" s="1199"/>
      <c r="F5" s="1199"/>
      <c r="G5" s="1199"/>
      <c r="H5" s="1199"/>
      <c r="I5" s="1200"/>
      <c r="J5" s="1201"/>
      <c r="K5" s="1202"/>
      <c r="L5" s="1202"/>
      <c r="M5" s="1202"/>
      <c r="N5" s="1202"/>
      <c r="O5" s="1202"/>
      <c r="P5" s="1202"/>
      <c r="Q5" s="1202"/>
      <c r="R5" s="1202"/>
      <c r="S5" s="1202"/>
      <c r="T5" s="1202"/>
      <c r="U5" s="1202"/>
      <c r="V5" s="1202"/>
      <c r="W5" s="1202"/>
      <c r="X5" s="1202"/>
      <c r="Y5" s="1202"/>
      <c r="Z5" s="1202"/>
      <c r="AA5" s="1202"/>
      <c r="AB5" s="1202"/>
      <c r="AC5" s="1202"/>
      <c r="AD5" s="1202"/>
      <c r="AE5" s="1202"/>
      <c r="AF5" s="1202"/>
      <c r="AG5" s="1202"/>
      <c r="AH5" s="1203"/>
      <c r="AI5" s="440"/>
      <c r="AJ5" s="503"/>
    </row>
    <row r="6" spans="1:43" ht="22.5" customHeight="1" x14ac:dyDescent="0.25">
      <c r="A6" s="1180" t="s">
        <v>751</v>
      </c>
      <c r="B6" s="1181"/>
      <c r="C6" s="1181"/>
      <c r="D6" s="1181"/>
      <c r="E6" s="1181"/>
      <c r="F6" s="1181"/>
      <c r="G6" s="1181"/>
      <c r="H6" s="1181"/>
      <c r="I6" s="1182"/>
      <c r="J6" s="1204"/>
      <c r="K6" s="1205"/>
      <c r="L6" s="1205"/>
      <c r="M6" s="1205"/>
      <c r="N6" s="1205"/>
      <c r="O6" s="1186"/>
      <c r="P6" s="1186"/>
      <c r="Q6" s="1186" t="s">
        <v>730</v>
      </c>
      <c r="R6" s="1186"/>
      <c r="S6" s="1186"/>
      <c r="T6" s="1186"/>
      <c r="U6" s="1186" t="s">
        <v>731</v>
      </c>
      <c r="V6" s="1186"/>
      <c r="W6" s="1186" t="s">
        <v>752</v>
      </c>
      <c r="X6" s="1186"/>
      <c r="Y6" s="1186"/>
      <c r="Z6" s="1186"/>
      <c r="AA6" s="1187"/>
      <c r="AB6" s="1187"/>
      <c r="AC6" s="1186"/>
      <c r="AD6" s="1186"/>
      <c r="AE6" s="1186" t="s">
        <v>730</v>
      </c>
      <c r="AF6" s="1186"/>
      <c r="AG6" s="504"/>
      <c r="AH6" s="505" t="s">
        <v>731</v>
      </c>
      <c r="AI6" s="440"/>
      <c r="AJ6" s="503"/>
    </row>
    <row r="7" spans="1:43" ht="22.5" customHeight="1" x14ac:dyDescent="0.25">
      <c r="A7" s="1180" t="s">
        <v>732</v>
      </c>
      <c r="B7" s="1181"/>
      <c r="C7" s="1181"/>
      <c r="D7" s="1181"/>
      <c r="E7" s="1181"/>
      <c r="F7" s="1181"/>
      <c r="G7" s="1181"/>
      <c r="H7" s="1181"/>
      <c r="I7" s="1182"/>
      <c r="J7" s="1188"/>
      <c r="K7" s="1189"/>
      <c r="L7" s="1189"/>
      <c r="M7" s="1189"/>
      <c r="N7" s="1189"/>
      <c r="O7" s="1189"/>
      <c r="P7" s="1189"/>
      <c r="Q7" s="1189"/>
      <c r="R7" s="1189"/>
      <c r="S7" s="1189"/>
      <c r="T7" s="1189"/>
      <c r="U7" s="1189"/>
      <c r="V7" s="1189"/>
      <c r="W7" s="1189"/>
      <c r="X7" s="1189"/>
      <c r="Y7" s="1189"/>
      <c r="Z7" s="1189"/>
      <c r="AA7" s="1190" t="s">
        <v>551</v>
      </c>
      <c r="AB7" s="1190"/>
      <c r="AC7" s="1190"/>
      <c r="AD7" s="1190"/>
      <c r="AE7" s="1190"/>
      <c r="AF7" s="1190"/>
      <c r="AG7" s="1190"/>
      <c r="AH7" s="1191"/>
      <c r="AI7" s="440"/>
      <c r="AJ7" s="503"/>
    </row>
    <row r="8" spans="1:43" ht="60" customHeight="1" x14ac:dyDescent="0.25">
      <c r="A8" s="1180" t="s">
        <v>769</v>
      </c>
      <c r="B8" s="1181"/>
      <c r="C8" s="1181"/>
      <c r="D8" s="1181"/>
      <c r="E8" s="1181"/>
      <c r="F8" s="1181"/>
      <c r="G8" s="1181"/>
      <c r="H8" s="1181"/>
      <c r="I8" s="1182"/>
      <c r="J8" s="1183"/>
      <c r="K8" s="1184"/>
      <c r="L8" s="1184"/>
      <c r="M8" s="1184"/>
      <c r="N8" s="1184"/>
      <c r="O8" s="1184"/>
      <c r="P8" s="1184"/>
      <c r="Q8" s="1184"/>
      <c r="R8" s="1184"/>
      <c r="S8" s="1184"/>
      <c r="T8" s="1184"/>
      <c r="U8" s="1184"/>
      <c r="V8" s="1184"/>
      <c r="W8" s="1184"/>
      <c r="X8" s="1184"/>
      <c r="Y8" s="1184"/>
      <c r="Z8" s="1184"/>
      <c r="AA8" s="1184"/>
      <c r="AB8" s="1184"/>
      <c r="AC8" s="1184"/>
      <c r="AD8" s="1184"/>
      <c r="AE8" s="1184"/>
      <c r="AF8" s="1184"/>
      <c r="AG8" s="1184"/>
      <c r="AH8" s="1185"/>
      <c r="AI8" s="440"/>
      <c r="AJ8" s="503"/>
    </row>
    <row r="9" spans="1:43" ht="32.25" customHeight="1" x14ac:dyDescent="0.25">
      <c r="A9" s="1140" t="s">
        <v>739</v>
      </c>
      <c r="B9" s="1141"/>
      <c r="C9" s="1141"/>
      <c r="D9" s="1141"/>
      <c r="E9" s="1141"/>
      <c r="F9" s="1141"/>
      <c r="G9" s="1141"/>
      <c r="H9" s="1141"/>
      <c r="I9" s="1141"/>
      <c r="J9" s="1141"/>
      <c r="K9" s="1141"/>
      <c r="L9" s="1141"/>
      <c r="M9" s="1141"/>
      <c r="N9" s="1141"/>
      <c r="O9" s="1141"/>
      <c r="P9" s="1141"/>
      <c r="Q9" s="1141"/>
      <c r="R9" s="1141"/>
      <c r="S9" s="1141"/>
      <c r="T9" s="1141"/>
      <c r="U9" s="1141"/>
      <c r="V9" s="1141"/>
      <c r="W9" s="1141"/>
      <c r="X9" s="1141"/>
      <c r="Y9" s="1141"/>
      <c r="Z9" s="1141"/>
      <c r="AA9" s="1141"/>
      <c r="AB9" s="1141"/>
      <c r="AC9" s="1141"/>
      <c r="AD9" s="1142"/>
      <c r="AE9" s="1143"/>
      <c r="AF9" s="1144"/>
      <c r="AG9" s="1144"/>
      <c r="AH9" s="1145"/>
      <c r="AI9" s="506"/>
      <c r="AJ9" s="507"/>
      <c r="AQ9" s="439" t="s">
        <v>590</v>
      </c>
    </row>
    <row r="10" spans="1:43" ht="30" customHeight="1"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Q10" s="439" t="s">
        <v>591</v>
      </c>
    </row>
    <row r="11" spans="1:43" ht="22.5" customHeight="1" x14ac:dyDescent="0.25">
      <c r="A11" s="1180" t="s">
        <v>747</v>
      </c>
      <c r="B11" s="1181"/>
      <c r="C11" s="1181"/>
      <c r="D11" s="1181"/>
      <c r="E11" s="1182"/>
      <c r="F11" s="1206" t="s">
        <v>765</v>
      </c>
      <c r="G11" s="1207"/>
      <c r="H11" s="1207"/>
      <c r="I11" s="1208"/>
      <c r="J11" s="1209" t="s">
        <v>766</v>
      </c>
      <c r="K11" s="1209"/>
      <c r="L11" s="1209"/>
      <c r="M11" s="1209"/>
      <c r="N11" s="1210"/>
      <c r="O11" s="1186"/>
      <c r="P11" s="1186"/>
      <c r="Q11" s="1186"/>
      <c r="R11" s="1186"/>
      <c r="S11" s="1186"/>
      <c r="T11" s="1186"/>
      <c r="U11" s="1186"/>
      <c r="V11" s="1186"/>
      <c r="W11" s="1186"/>
      <c r="X11" s="1211"/>
      <c r="Y11" s="1192" t="s">
        <v>725</v>
      </c>
      <c r="Z11" s="1193"/>
      <c r="AA11" s="1193"/>
      <c r="AB11" s="1194"/>
      <c r="AC11" s="1212"/>
      <c r="AD11" s="1213"/>
      <c r="AE11" s="1213"/>
      <c r="AF11" s="1213"/>
      <c r="AG11" s="1213"/>
      <c r="AH11" s="1214"/>
      <c r="AI11" s="501"/>
      <c r="AJ11" s="502"/>
    </row>
    <row r="12" spans="1:43" ht="23.25" customHeight="1" x14ac:dyDescent="0.25">
      <c r="A12" s="1192" t="s">
        <v>767</v>
      </c>
      <c r="B12" s="1193"/>
      <c r="C12" s="1193"/>
      <c r="D12" s="1193"/>
      <c r="E12" s="1193"/>
      <c r="F12" s="1193"/>
      <c r="G12" s="1193"/>
      <c r="H12" s="1193"/>
      <c r="I12" s="1194"/>
      <c r="J12" s="1195"/>
      <c r="K12" s="1196"/>
      <c r="L12" s="1196"/>
      <c r="M12" s="1196"/>
      <c r="N12" s="1196"/>
      <c r="O12" s="1196"/>
      <c r="P12" s="1196"/>
      <c r="Q12" s="1196"/>
      <c r="R12" s="1196"/>
      <c r="S12" s="1196"/>
      <c r="T12" s="1196"/>
      <c r="U12" s="1196"/>
      <c r="V12" s="1196"/>
      <c r="W12" s="1196"/>
      <c r="X12" s="1196"/>
      <c r="Y12" s="1196"/>
      <c r="Z12" s="1196"/>
      <c r="AA12" s="1196"/>
      <c r="AB12" s="1196"/>
      <c r="AC12" s="1196"/>
      <c r="AD12" s="1196"/>
      <c r="AE12" s="1196"/>
      <c r="AF12" s="1196"/>
      <c r="AG12" s="1196"/>
      <c r="AH12" s="1197"/>
      <c r="AI12" s="440"/>
      <c r="AJ12" s="503"/>
    </row>
    <row r="13" spans="1:43" ht="60" customHeight="1" x14ac:dyDescent="0.25">
      <c r="A13" s="1198" t="s">
        <v>768</v>
      </c>
      <c r="B13" s="1199"/>
      <c r="C13" s="1199"/>
      <c r="D13" s="1199"/>
      <c r="E13" s="1199"/>
      <c r="F13" s="1199"/>
      <c r="G13" s="1199"/>
      <c r="H13" s="1199"/>
      <c r="I13" s="1200"/>
      <c r="J13" s="1201"/>
      <c r="K13" s="1202"/>
      <c r="L13" s="1202"/>
      <c r="M13" s="1202"/>
      <c r="N13" s="1202"/>
      <c r="O13" s="1202"/>
      <c r="P13" s="1202"/>
      <c r="Q13" s="1202"/>
      <c r="R13" s="1202"/>
      <c r="S13" s="1202"/>
      <c r="T13" s="1202"/>
      <c r="U13" s="1202"/>
      <c r="V13" s="1202"/>
      <c r="W13" s="1202"/>
      <c r="X13" s="1202"/>
      <c r="Y13" s="1202"/>
      <c r="Z13" s="1202"/>
      <c r="AA13" s="1202"/>
      <c r="AB13" s="1202"/>
      <c r="AC13" s="1202"/>
      <c r="AD13" s="1202"/>
      <c r="AE13" s="1202"/>
      <c r="AF13" s="1202"/>
      <c r="AG13" s="1202"/>
      <c r="AH13" s="1203"/>
      <c r="AI13" s="440"/>
      <c r="AJ13" s="503"/>
    </row>
    <row r="14" spans="1:43" ht="22.5" customHeight="1" x14ac:dyDescent="0.25">
      <c r="A14" s="1180" t="s">
        <v>751</v>
      </c>
      <c r="B14" s="1181"/>
      <c r="C14" s="1181"/>
      <c r="D14" s="1181"/>
      <c r="E14" s="1181"/>
      <c r="F14" s="1181"/>
      <c r="G14" s="1181"/>
      <c r="H14" s="1181"/>
      <c r="I14" s="1182"/>
      <c r="J14" s="1204"/>
      <c r="K14" s="1205"/>
      <c r="L14" s="1205"/>
      <c r="M14" s="1205"/>
      <c r="N14" s="1205"/>
      <c r="O14" s="1186"/>
      <c r="P14" s="1186"/>
      <c r="Q14" s="1186" t="s">
        <v>730</v>
      </c>
      <c r="R14" s="1186"/>
      <c r="S14" s="1186"/>
      <c r="T14" s="1186"/>
      <c r="U14" s="1186" t="s">
        <v>731</v>
      </c>
      <c r="V14" s="1186"/>
      <c r="W14" s="1186" t="s">
        <v>752</v>
      </c>
      <c r="X14" s="1186"/>
      <c r="Y14" s="1186"/>
      <c r="Z14" s="1186"/>
      <c r="AA14" s="1187"/>
      <c r="AB14" s="1187"/>
      <c r="AC14" s="1186"/>
      <c r="AD14" s="1186"/>
      <c r="AE14" s="1186" t="s">
        <v>730</v>
      </c>
      <c r="AF14" s="1186"/>
      <c r="AG14" s="504"/>
      <c r="AH14" s="505" t="s">
        <v>731</v>
      </c>
      <c r="AI14" s="440"/>
      <c r="AJ14" s="503"/>
    </row>
    <row r="15" spans="1:43" ht="21.75" customHeight="1" x14ac:dyDescent="0.25">
      <c r="A15" s="1180" t="s">
        <v>732</v>
      </c>
      <c r="B15" s="1181"/>
      <c r="C15" s="1181"/>
      <c r="D15" s="1181"/>
      <c r="E15" s="1181"/>
      <c r="F15" s="1181"/>
      <c r="G15" s="1181"/>
      <c r="H15" s="1181"/>
      <c r="I15" s="1182"/>
      <c r="J15" s="1188"/>
      <c r="K15" s="1189"/>
      <c r="L15" s="1189"/>
      <c r="M15" s="1189"/>
      <c r="N15" s="1189"/>
      <c r="O15" s="1189"/>
      <c r="P15" s="1189"/>
      <c r="Q15" s="1189"/>
      <c r="R15" s="1189"/>
      <c r="S15" s="1189"/>
      <c r="T15" s="1189"/>
      <c r="U15" s="1189"/>
      <c r="V15" s="1189"/>
      <c r="W15" s="1189"/>
      <c r="X15" s="1189"/>
      <c r="Y15" s="1189"/>
      <c r="Z15" s="1189"/>
      <c r="AA15" s="1190" t="s">
        <v>551</v>
      </c>
      <c r="AB15" s="1190"/>
      <c r="AC15" s="1190"/>
      <c r="AD15" s="1190"/>
      <c r="AE15" s="1190"/>
      <c r="AF15" s="1190"/>
      <c r="AG15" s="1190"/>
      <c r="AH15" s="1191"/>
      <c r="AI15" s="440"/>
      <c r="AJ15" s="503"/>
    </row>
    <row r="16" spans="1:43" ht="60" customHeight="1" x14ac:dyDescent="0.25">
      <c r="A16" s="1180" t="s">
        <v>769</v>
      </c>
      <c r="B16" s="1181"/>
      <c r="C16" s="1181"/>
      <c r="D16" s="1181"/>
      <c r="E16" s="1181"/>
      <c r="F16" s="1181"/>
      <c r="G16" s="1181"/>
      <c r="H16" s="1181"/>
      <c r="I16" s="1182"/>
      <c r="J16" s="1183"/>
      <c r="K16" s="1184"/>
      <c r="L16" s="1184"/>
      <c r="M16" s="1184"/>
      <c r="N16" s="1184"/>
      <c r="O16" s="1184"/>
      <c r="P16" s="1184"/>
      <c r="Q16" s="1184"/>
      <c r="R16" s="1184"/>
      <c r="S16" s="1184"/>
      <c r="T16" s="1184"/>
      <c r="U16" s="1184"/>
      <c r="V16" s="1184"/>
      <c r="W16" s="1184"/>
      <c r="X16" s="1184"/>
      <c r="Y16" s="1184"/>
      <c r="Z16" s="1184"/>
      <c r="AA16" s="1184"/>
      <c r="AB16" s="1184"/>
      <c r="AC16" s="1184"/>
      <c r="AD16" s="1184"/>
      <c r="AE16" s="1184"/>
      <c r="AF16" s="1184"/>
      <c r="AG16" s="1184"/>
      <c r="AH16" s="1185"/>
      <c r="AI16" s="440"/>
      <c r="AJ16" s="503"/>
    </row>
    <row r="17" spans="1:36" ht="32.25" customHeight="1" x14ac:dyDescent="0.25">
      <c r="A17" s="1140" t="s">
        <v>739</v>
      </c>
      <c r="B17" s="1141"/>
      <c r="C17" s="1141"/>
      <c r="D17" s="1141"/>
      <c r="E17" s="1141"/>
      <c r="F17" s="1141"/>
      <c r="G17" s="1141"/>
      <c r="H17" s="1141"/>
      <c r="I17" s="1141"/>
      <c r="J17" s="1141"/>
      <c r="K17" s="1141"/>
      <c r="L17" s="1141"/>
      <c r="M17" s="1141"/>
      <c r="N17" s="1141"/>
      <c r="O17" s="1141"/>
      <c r="P17" s="1141"/>
      <c r="Q17" s="1141"/>
      <c r="R17" s="1141"/>
      <c r="S17" s="1141"/>
      <c r="T17" s="1141"/>
      <c r="U17" s="1141"/>
      <c r="V17" s="1141"/>
      <c r="W17" s="1141"/>
      <c r="X17" s="1141"/>
      <c r="Y17" s="1141"/>
      <c r="Z17" s="1141"/>
      <c r="AA17" s="1141"/>
      <c r="AB17" s="1141"/>
      <c r="AC17" s="1141"/>
      <c r="AD17" s="1142"/>
      <c r="AE17" s="1143"/>
      <c r="AF17" s="1144"/>
      <c r="AG17" s="1144"/>
      <c r="AH17" s="1145"/>
      <c r="AI17" s="506"/>
      <c r="AJ17" s="507"/>
    </row>
    <row r="18" spans="1:36" ht="30" customHeight="1"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row>
    <row r="19" spans="1:36" ht="22.5" customHeight="1" x14ac:dyDescent="0.25">
      <c r="A19" s="1180" t="s">
        <v>747</v>
      </c>
      <c r="B19" s="1181"/>
      <c r="C19" s="1181"/>
      <c r="D19" s="1181"/>
      <c r="E19" s="1182"/>
      <c r="F19" s="1206" t="s">
        <v>765</v>
      </c>
      <c r="G19" s="1207"/>
      <c r="H19" s="1207"/>
      <c r="I19" s="1208"/>
      <c r="J19" s="1209" t="s">
        <v>766</v>
      </c>
      <c r="K19" s="1209"/>
      <c r="L19" s="1209"/>
      <c r="M19" s="1209"/>
      <c r="N19" s="1210"/>
      <c r="O19" s="1186"/>
      <c r="P19" s="1186"/>
      <c r="Q19" s="1186"/>
      <c r="R19" s="1186"/>
      <c r="S19" s="1186"/>
      <c r="T19" s="1186"/>
      <c r="U19" s="1186"/>
      <c r="V19" s="1186"/>
      <c r="W19" s="1186"/>
      <c r="X19" s="1211"/>
      <c r="Y19" s="1192" t="s">
        <v>725</v>
      </c>
      <c r="Z19" s="1193"/>
      <c r="AA19" s="1193"/>
      <c r="AB19" s="1194"/>
      <c r="AC19" s="1212"/>
      <c r="AD19" s="1213"/>
      <c r="AE19" s="1213"/>
      <c r="AF19" s="1213"/>
      <c r="AG19" s="1213"/>
      <c r="AH19" s="1214"/>
      <c r="AI19" s="501"/>
      <c r="AJ19" s="502"/>
    </row>
    <row r="20" spans="1:36" ht="25.5" customHeight="1" x14ac:dyDescent="0.25">
      <c r="A20" s="1192" t="s">
        <v>767</v>
      </c>
      <c r="B20" s="1193"/>
      <c r="C20" s="1193"/>
      <c r="D20" s="1193"/>
      <c r="E20" s="1193"/>
      <c r="F20" s="1193"/>
      <c r="G20" s="1193"/>
      <c r="H20" s="1193"/>
      <c r="I20" s="1194"/>
      <c r="J20" s="1195"/>
      <c r="K20" s="1196"/>
      <c r="L20" s="1196"/>
      <c r="M20" s="1196"/>
      <c r="N20" s="1196"/>
      <c r="O20" s="1196"/>
      <c r="P20" s="1196"/>
      <c r="Q20" s="1196"/>
      <c r="R20" s="1196"/>
      <c r="S20" s="1196"/>
      <c r="T20" s="1196"/>
      <c r="U20" s="1196"/>
      <c r="V20" s="1196"/>
      <c r="W20" s="1196"/>
      <c r="X20" s="1196"/>
      <c r="Y20" s="1196"/>
      <c r="Z20" s="1196"/>
      <c r="AA20" s="1196"/>
      <c r="AB20" s="1196"/>
      <c r="AC20" s="1196"/>
      <c r="AD20" s="1196"/>
      <c r="AE20" s="1196"/>
      <c r="AF20" s="1196"/>
      <c r="AG20" s="1196"/>
      <c r="AH20" s="1197"/>
      <c r="AI20" s="440"/>
      <c r="AJ20" s="503"/>
    </row>
    <row r="21" spans="1:36" ht="60" customHeight="1" x14ac:dyDescent="0.25">
      <c r="A21" s="1198" t="s">
        <v>768</v>
      </c>
      <c r="B21" s="1199"/>
      <c r="C21" s="1199"/>
      <c r="D21" s="1199"/>
      <c r="E21" s="1199"/>
      <c r="F21" s="1199"/>
      <c r="G21" s="1199"/>
      <c r="H21" s="1199"/>
      <c r="I21" s="1200"/>
      <c r="J21" s="1201"/>
      <c r="K21" s="1202"/>
      <c r="L21" s="1202"/>
      <c r="M21" s="1202"/>
      <c r="N21" s="1202"/>
      <c r="O21" s="1202"/>
      <c r="P21" s="1202"/>
      <c r="Q21" s="1202"/>
      <c r="R21" s="1202"/>
      <c r="S21" s="1202"/>
      <c r="T21" s="1202"/>
      <c r="U21" s="1202"/>
      <c r="V21" s="1202"/>
      <c r="W21" s="1202"/>
      <c r="X21" s="1202"/>
      <c r="Y21" s="1202"/>
      <c r="Z21" s="1202"/>
      <c r="AA21" s="1202"/>
      <c r="AB21" s="1202"/>
      <c r="AC21" s="1202"/>
      <c r="AD21" s="1202"/>
      <c r="AE21" s="1202"/>
      <c r="AF21" s="1202"/>
      <c r="AG21" s="1202"/>
      <c r="AH21" s="1203"/>
      <c r="AI21" s="440"/>
      <c r="AJ21" s="503"/>
    </row>
    <row r="22" spans="1:36" ht="22.5" customHeight="1" x14ac:dyDescent="0.25">
      <c r="A22" s="1180" t="s">
        <v>751</v>
      </c>
      <c r="B22" s="1181"/>
      <c r="C22" s="1181"/>
      <c r="D22" s="1181"/>
      <c r="E22" s="1181"/>
      <c r="F22" s="1181"/>
      <c r="G22" s="1181"/>
      <c r="H22" s="1181"/>
      <c r="I22" s="1182"/>
      <c r="J22" s="1204"/>
      <c r="K22" s="1205"/>
      <c r="L22" s="1205"/>
      <c r="M22" s="1205"/>
      <c r="N22" s="1205"/>
      <c r="O22" s="1186"/>
      <c r="P22" s="1186"/>
      <c r="Q22" s="1186" t="s">
        <v>730</v>
      </c>
      <c r="R22" s="1186"/>
      <c r="S22" s="1186"/>
      <c r="T22" s="1186"/>
      <c r="U22" s="1186" t="s">
        <v>731</v>
      </c>
      <c r="V22" s="1186"/>
      <c r="W22" s="1186" t="s">
        <v>752</v>
      </c>
      <c r="X22" s="1186"/>
      <c r="Y22" s="1186"/>
      <c r="Z22" s="1186"/>
      <c r="AA22" s="1187"/>
      <c r="AB22" s="1187"/>
      <c r="AC22" s="1186"/>
      <c r="AD22" s="1186"/>
      <c r="AE22" s="1186" t="s">
        <v>730</v>
      </c>
      <c r="AF22" s="1186"/>
      <c r="AG22" s="504"/>
      <c r="AH22" s="505" t="s">
        <v>731</v>
      </c>
      <c r="AI22" s="440"/>
      <c r="AJ22" s="503"/>
    </row>
    <row r="23" spans="1:36" ht="23.25" customHeight="1" x14ac:dyDescent="0.25">
      <c r="A23" s="1180" t="s">
        <v>732</v>
      </c>
      <c r="B23" s="1181"/>
      <c r="C23" s="1181"/>
      <c r="D23" s="1181"/>
      <c r="E23" s="1181"/>
      <c r="F23" s="1181"/>
      <c r="G23" s="1181"/>
      <c r="H23" s="1181"/>
      <c r="I23" s="1182"/>
      <c r="J23" s="1188"/>
      <c r="K23" s="1189"/>
      <c r="L23" s="1189"/>
      <c r="M23" s="1189"/>
      <c r="N23" s="1189"/>
      <c r="O23" s="1189"/>
      <c r="P23" s="1189"/>
      <c r="Q23" s="1189"/>
      <c r="R23" s="1189"/>
      <c r="S23" s="1189"/>
      <c r="T23" s="1189"/>
      <c r="U23" s="1189"/>
      <c r="V23" s="1189"/>
      <c r="W23" s="1189"/>
      <c r="X23" s="1189"/>
      <c r="Y23" s="1189"/>
      <c r="Z23" s="1189"/>
      <c r="AA23" s="1190" t="s">
        <v>551</v>
      </c>
      <c r="AB23" s="1190"/>
      <c r="AC23" s="1190"/>
      <c r="AD23" s="1190"/>
      <c r="AE23" s="1190"/>
      <c r="AF23" s="1190"/>
      <c r="AG23" s="1190"/>
      <c r="AH23" s="1191"/>
      <c r="AI23" s="440"/>
      <c r="AJ23" s="503"/>
    </row>
    <row r="24" spans="1:36" ht="60" customHeight="1" x14ac:dyDescent="0.25">
      <c r="A24" s="1180" t="s">
        <v>769</v>
      </c>
      <c r="B24" s="1181"/>
      <c r="C24" s="1181"/>
      <c r="D24" s="1181"/>
      <c r="E24" s="1181"/>
      <c r="F24" s="1181"/>
      <c r="G24" s="1181"/>
      <c r="H24" s="1181"/>
      <c r="I24" s="1182"/>
      <c r="J24" s="1183"/>
      <c r="K24" s="1184"/>
      <c r="L24" s="1184"/>
      <c r="M24" s="1184"/>
      <c r="N24" s="1184"/>
      <c r="O24" s="1184"/>
      <c r="P24" s="1184"/>
      <c r="Q24" s="1184"/>
      <c r="R24" s="1184"/>
      <c r="S24" s="1184"/>
      <c r="T24" s="1184"/>
      <c r="U24" s="1184"/>
      <c r="V24" s="1184"/>
      <c r="W24" s="1184"/>
      <c r="X24" s="1184"/>
      <c r="Y24" s="1184"/>
      <c r="Z24" s="1184"/>
      <c r="AA24" s="1184"/>
      <c r="AB24" s="1184"/>
      <c r="AC24" s="1184"/>
      <c r="AD24" s="1184"/>
      <c r="AE24" s="1184"/>
      <c r="AF24" s="1184"/>
      <c r="AG24" s="1184"/>
      <c r="AH24" s="1185"/>
      <c r="AI24" s="440"/>
      <c r="AJ24" s="503"/>
    </row>
    <row r="25" spans="1:36" ht="36.75" customHeight="1" x14ac:dyDescent="0.25">
      <c r="A25" s="1140" t="s">
        <v>739</v>
      </c>
      <c r="B25" s="1141"/>
      <c r="C25" s="1141"/>
      <c r="D25" s="1141"/>
      <c r="E25" s="1141"/>
      <c r="F25" s="1141"/>
      <c r="G25" s="1141"/>
      <c r="H25" s="1141"/>
      <c r="I25" s="1141"/>
      <c r="J25" s="1141"/>
      <c r="K25" s="1141"/>
      <c r="L25" s="1141"/>
      <c r="M25" s="1141"/>
      <c r="N25" s="1141"/>
      <c r="O25" s="1141"/>
      <c r="P25" s="1141"/>
      <c r="Q25" s="1141"/>
      <c r="R25" s="1141"/>
      <c r="S25" s="1141"/>
      <c r="T25" s="1141"/>
      <c r="U25" s="1141"/>
      <c r="V25" s="1141"/>
      <c r="W25" s="1141"/>
      <c r="X25" s="1141"/>
      <c r="Y25" s="1141"/>
      <c r="Z25" s="1141"/>
      <c r="AA25" s="1141"/>
      <c r="AB25" s="1141"/>
      <c r="AC25" s="1141"/>
      <c r="AD25" s="1142"/>
      <c r="AE25" s="1143"/>
      <c r="AF25" s="1144"/>
      <c r="AG25" s="1144"/>
      <c r="AH25" s="1145"/>
      <c r="AI25" s="506"/>
      <c r="AJ25" s="507"/>
    </row>
    <row r="26" spans="1:36" ht="15" customHeight="1" x14ac:dyDescent="0.25">
      <c r="A26" s="438"/>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row>
  </sheetData>
  <sheetProtection formatCells="0" formatRows="0" insertRows="0" deleteRows="0" selectLockedCells="1"/>
  <dataConsolidate/>
  <mergeCells count="82">
    <mergeCell ref="B2:AH2"/>
    <mergeCell ref="A3:E3"/>
    <mergeCell ref="F3:I3"/>
    <mergeCell ref="J3:M3"/>
    <mergeCell ref="N3:X3"/>
    <mergeCell ref="Y3:AB3"/>
    <mergeCell ref="AC3:AH3"/>
    <mergeCell ref="A4:I4"/>
    <mergeCell ref="J4:AH4"/>
    <mergeCell ref="A5:I5"/>
    <mergeCell ref="J5:AH5"/>
    <mergeCell ref="A6:I6"/>
    <mergeCell ref="J6:N6"/>
    <mergeCell ref="O6:P6"/>
    <mergeCell ref="Q6:R6"/>
    <mergeCell ref="S6:T6"/>
    <mergeCell ref="U6:V6"/>
    <mergeCell ref="W6:Z6"/>
    <mergeCell ref="AA6:AB6"/>
    <mergeCell ref="AC6:AD6"/>
    <mergeCell ref="AE6:AF6"/>
    <mergeCell ref="A7:I7"/>
    <mergeCell ref="J7:Z7"/>
    <mergeCell ref="AA7:AH7"/>
    <mergeCell ref="A8:I8"/>
    <mergeCell ref="J8:AH8"/>
    <mergeCell ref="A9:AD9"/>
    <mergeCell ref="AE9:AH9"/>
    <mergeCell ref="A11:E11"/>
    <mergeCell ref="F11:I11"/>
    <mergeCell ref="J11:M11"/>
    <mergeCell ref="N11:X11"/>
    <mergeCell ref="Y11:AB11"/>
    <mergeCell ref="AC11:AH11"/>
    <mergeCell ref="A12:I12"/>
    <mergeCell ref="J12:AH12"/>
    <mergeCell ref="A13:I13"/>
    <mergeCell ref="J13:AH13"/>
    <mergeCell ref="A14:I14"/>
    <mergeCell ref="J14:N14"/>
    <mergeCell ref="O14:P14"/>
    <mergeCell ref="Q14:R14"/>
    <mergeCell ref="S14:T14"/>
    <mergeCell ref="U14:V14"/>
    <mergeCell ref="W14:Z14"/>
    <mergeCell ref="AA14:AB14"/>
    <mergeCell ref="AC14:AD14"/>
    <mergeCell ref="AE14:AF14"/>
    <mergeCell ref="A15:I15"/>
    <mergeCell ref="J15:Z15"/>
    <mergeCell ref="AA15:AH15"/>
    <mergeCell ref="A16:I16"/>
    <mergeCell ref="J16:AH16"/>
    <mergeCell ref="A17:AD17"/>
    <mergeCell ref="AE17:AH17"/>
    <mergeCell ref="A19:E19"/>
    <mergeCell ref="F19:I19"/>
    <mergeCell ref="J19:M19"/>
    <mergeCell ref="N19:X19"/>
    <mergeCell ref="Y19:AB19"/>
    <mergeCell ref="AC19:AH19"/>
    <mergeCell ref="A20:I20"/>
    <mergeCell ref="J20:AH20"/>
    <mergeCell ref="A21:I21"/>
    <mergeCell ref="J21:AH21"/>
    <mergeCell ref="A22:I22"/>
    <mergeCell ref="J22:N22"/>
    <mergeCell ref="O22:P22"/>
    <mergeCell ref="Q22:R22"/>
    <mergeCell ref="S22:T22"/>
    <mergeCell ref="U22:V22"/>
    <mergeCell ref="A24:I24"/>
    <mergeCell ref="J24:AH24"/>
    <mergeCell ref="A25:AD25"/>
    <mergeCell ref="AE25:AH25"/>
    <mergeCell ref="W22:Z22"/>
    <mergeCell ref="AA22:AB22"/>
    <mergeCell ref="AC22:AD22"/>
    <mergeCell ref="AE22:AF22"/>
    <mergeCell ref="A23:I23"/>
    <mergeCell ref="J23:Z23"/>
    <mergeCell ref="AA23:AH23"/>
  </mergeCells>
  <phoneticPr fontId="1"/>
  <dataValidations count="5">
    <dataValidation type="list" allowBlank="1" showInputMessage="1" showErrorMessage="1" sqref="AE25:AH25 AE17:AH17 AE9:AH9">
      <formula1>$AQ$9:$AQ$10</formula1>
    </dataValidation>
    <dataValidation imeMode="halfAlpha" allowBlank="1" showInputMessage="1" showErrorMessage="1" sqref="AC19:AH19 AC11:AH11 AC3:AH3"/>
    <dataValidation allowBlank="1" showInputMessage="1" showErrorMessage="1" promptTitle="指導内容を記入してください" prompt="①本研究開発における指導内容を明確に記入すること_x000a_②指導を受け入れる必要性についても具体的に記入_x000a_" sqref="J16:AH16 J24:AH24 J8:AH8"/>
    <dataValidation imeMode="halfAlpha" allowBlank="1" showInputMessage="1" showErrorMessage="1" prompt="　前ページの当該費目番号の税込金額を入力してください" sqref="J7:Z7 J15:Z15 J23:Z23"/>
    <dataValidation imeMode="halfAlpha" allowBlank="1" showInputMessage="1" showErrorMessage="1" promptTitle="予定時期は事業終了予定日より前です" prompt="本事業の終了予定日より後に契約、納品、支払を行った分は助成対象外となります" sqref="O6:P6 S6:T6 AC6:AD6 O14:P14 O22:P22 S14:T14 S22:T22 AC14:AD14 AC22:AD22 AG6 AG22 AG14"/>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&amp;C&amp;A</oddFooter>
  </headerFooter>
  <colBreaks count="1" manualBreakCount="1">
    <brk id="34"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topLeftCell="D1" zoomScale="85" zoomScaleNormal="130" zoomScaleSheetLayoutView="85" zoomScalePageLayoutView="115" workbookViewId="0">
      <selection sqref="A1:G1"/>
    </sheetView>
  </sheetViews>
  <sheetFormatPr defaultColWidth="2.15234375" defaultRowHeight="11.6" x14ac:dyDescent="0.25"/>
  <cols>
    <col min="1" max="1" width="6.4609375" style="573" customWidth="1"/>
    <col min="2" max="2" width="17.84375" style="573" customWidth="1"/>
    <col min="3" max="3" width="16" style="573" customWidth="1"/>
    <col min="4" max="4" width="6.23046875" style="573" customWidth="1"/>
    <col min="5" max="5" width="11.84375" style="573" customWidth="1"/>
    <col min="6" max="7" width="13.15234375" style="573" customWidth="1"/>
    <col min="8" max="8" width="12.4609375" style="573" customWidth="1"/>
    <col min="9" max="9" width="2.4609375" style="439" customWidth="1"/>
    <col min="10" max="10" width="11.23046875" style="439" customWidth="1"/>
    <col min="11" max="11" width="9.4609375" style="439" customWidth="1"/>
    <col min="12" max="12" width="6.23046875" style="439" customWidth="1"/>
    <col min="13" max="211" width="2.15234375" style="439" customWidth="1"/>
    <col min="212" max="16384" width="2.15234375" style="439"/>
  </cols>
  <sheetData>
    <row r="1" spans="1:26" ht="19.5" customHeight="1" x14ac:dyDescent="0.25">
      <c r="A1" s="1076" t="s">
        <v>770</v>
      </c>
      <c r="B1" s="1076"/>
      <c r="C1" s="1076"/>
      <c r="D1" s="1076"/>
      <c r="E1" s="1076"/>
      <c r="F1" s="1076"/>
      <c r="G1" s="1076"/>
    </row>
    <row r="2" spans="1:26" ht="15" customHeight="1" x14ac:dyDescent="0.25">
      <c r="B2" s="1077"/>
      <c r="C2" s="1078"/>
      <c r="D2" s="1078"/>
      <c r="E2" s="1078"/>
      <c r="F2" s="1078"/>
      <c r="G2" s="1078"/>
      <c r="H2" s="574" t="s">
        <v>688</v>
      </c>
    </row>
    <row r="3" spans="1:26" ht="67.5" customHeight="1" x14ac:dyDescent="0.25">
      <c r="A3" s="575" t="s">
        <v>689</v>
      </c>
      <c r="B3" s="575" t="s">
        <v>771</v>
      </c>
      <c r="C3" s="575" t="s">
        <v>772</v>
      </c>
      <c r="D3" s="575" t="s">
        <v>773</v>
      </c>
      <c r="E3" s="575" t="s">
        <v>774</v>
      </c>
      <c r="F3" s="575" t="s">
        <v>696</v>
      </c>
      <c r="G3" s="575" t="s">
        <v>697</v>
      </c>
      <c r="H3" s="575" t="s">
        <v>775</v>
      </c>
      <c r="I3" s="577" t="s">
        <v>699</v>
      </c>
      <c r="J3" s="440"/>
    </row>
    <row r="4" spans="1:26" ht="40" customHeight="1" x14ac:dyDescent="0.25">
      <c r="A4" s="508">
        <f>ROW()-ROW(賃借費[[#Headers],[番　号]])</f>
        <v>1</v>
      </c>
      <c r="B4" s="432"/>
      <c r="C4" s="432"/>
      <c r="D4" s="509"/>
      <c r="E4" s="510"/>
      <c r="F4" s="571">
        <f>ROUNDDOWN(賃借費[[#This Row],[助成対象経費
(A)×(B)
（税抜）]]*1.1,0)</f>
        <v>0</v>
      </c>
      <c r="G4" s="571">
        <f>賃借費[[#This Row],[月数
(A)]]*賃借費[[#This Row],[月額賃料(B)
（税抜）]]</f>
        <v>0</v>
      </c>
      <c r="H4" s="432"/>
      <c r="I4"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437"/>
      <c r="K4" s="438"/>
      <c r="L4" s="438"/>
      <c r="M4" s="438"/>
      <c r="N4" s="438"/>
      <c r="O4" s="438"/>
      <c r="P4" s="438"/>
      <c r="Q4" s="438"/>
      <c r="R4" s="438"/>
      <c r="S4" s="438"/>
      <c r="T4" s="438"/>
      <c r="U4" s="438"/>
      <c r="V4" s="438"/>
      <c r="W4" s="438"/>
      <c r="X4" s="438"/>
      <c r="Y4" s="438"/>
      <c r="Z4" s="438"/>
    </row>
    <row r="5" spans="1:26" ht="40" customHeight="1" x14ac:dyDescent="0.25">
      <c r="A5" s="508">
        <f>ROW()-ROW(賃借費[[#Headers],[番　号]])</f>
        <v>2</v>
      </c>
      <c r="B5" s="432"/>
      <c r="C5" s="432"/>
      <c r="D5" s="509"/>
      <c r="E5" s="510"/>
      <c r="F5" s="571">
        <f>ROUNDDOWN(賃借費[[#This Row],[助成対象経費
(A)×(B)
（税抜）]]*1.1,0)</f>
        <v>0</v>
      </c>
      <c r="G5" s="571">
        <f>賃借費[[#This Row],[月数
(A)]]*賃借費[[#This Row],[月額賃料(B)
（税抜）]]</f>
        <v>0</v>
      </c>
      <c r="H5" s="432"/>
      <c r="I5"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440"/>
      <c r="K5" s="441"/>
      <c r="L5" s="441"/>
    </row>
    <row r="6" spans="1:26" ht="40" customHeight="1" x14ac:dyDescent="0.25">
      <c r="A6" s="508">
        <f>ROW()-ROW(賃借費[[#Headers],[番　号]])</f>
        <v>3</v>
      </c>
      <c r="B6" s="432"/>
      <c r="C6" s="432"/>
      <c r="D6" s="509"/>
      <c r="E6" s="510"/>
      <c r="F6" s="571">
        <f>ROUNDDOWN(賃借費[[#This Row],[助成対象経費
(A)×(B)
（税抜）]]*1.1,0)</f>
        <v>0</v>
      </c>
      <c r="G6" s="571">
        <f>賃借費[[#This Row],[月数
(A)]]*賃借費[[#This Row],[月額賃料(B)
（税抜）]]</f>
        <v>0</v>
      </c>
      <c r="H6" s="432"/>
      <c r="I6"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440"/>
    </row>
    <row r="7" spans="1:26" ht="40" customHeight="1" x14ac:dyDescent="0.25">
      <c r="A7" s="508">
        <f>ROW()-ROW(賃借費[[#Headers],[番　号]])</f>
        <v>4</v>
      </c>
      <c r="B7" s="432"/>
      <c r="C7" s="432"/>
      <c r="D7" s="509"/>
      <c r="E7" s="510"/>
      <c r="F7" s="571">
        <f>ROUNDDOWN(賃借費[[#This Row],[助成対象経費
(A)×(B)
（税抜）]]*1.1,0)</f>
        <v>0</v>
      </c>
      <c r="G7" s="571">
        <f>賃借費[[#This Row],[月数
(A)]]*賃借費[[#This Row],[月額賃料(B)
（税抜）]]</f>
        <v>0</v>
      </c>
      <c r="H7" s="432"/>
      <c r="I7"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ht="40" customHeight="1" x14ac:dyDescent="0.25">
      <c r="A8" s="508">
        <f>ROW()-ROW(賃借費[[#Headers],[番　号]])</f>
        <v>5</v>
      </c>
      <c r="B8" s="432"/>
      <c r="C8" s="432"/>
      <c r="D8" s="509"/>
      <c r="E8" s="510"/>
      <c r="F8" s="571">
        <f>ROUNDDOWN(賃借費[[#This Row],[助成対象経費
(A)×(B)
（税抜）]]*1.1,0)</f>
        <v>0</v>
      </c>
      <c r="G8" s="571">
        <f>賃借費[[#This Row],[月数
(A)]]*賃借費[[#This Row],[月額賃料(B)
（税抜）]]</f>
        <v>0</v>
      </c>
      <c r="H8" s="432"/>
      <c r="I8"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ht="40" customHeight="1" x14ac:dyDescent="0.25">
      <c r="A9" s="508">
        <f>ROW()-ROW(賃借費[[#Headers],[番　号]])</f>
        <v>6</v>
      </c>
      <c r="B9" s="432"/>
      <c r="C9" s="432"/>
      <c r="D9" s="509"/>
      <c r="E9" s="510"/>
      <c r="F9" s="571">
        <f>ROUNDDOWN(賃借費[[#This Row],[助成対象経費
(A)×(B)
（税抜）]]*1.1,0)</f>
        <v>0</v>
      </c>
      <c r="G9" s="571">
        <f>賃借費[[#This Row],[月数
(A)]]*賃借費[[#This Row],[月額賃料(B)
（税抜）]]</f>
        <v>0</v>
      </c>
      <c r="H9" s="432"/>
      <c r="I9"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ht="40" customHeight="1" x14ac:dyDescent="0.25">
      <c r="A10" s="508">
        <f>ROW()-ROW(賃借費[[#Headers],[番　号]])</f>
        <v>7</v>
      </c>
      <c r="B10" s="432"/>
      <c r="C10" s="432"/>
      <c r="D10" s="509"/>
      <c r="E10" s="510"/>
      <c r="F10" s="571">
        <f>ROUNDDOWN(賃借費[[#This Row],[助成対象経費
(A)×(B)
（税抜）]]*1.1,0)</f>
        <v>0</v>
      </c>
      <c r="G10" s="571">
        <f>賃借費[[#This Row],[月数
(A)]]*賃借費[[#This Row],[月額賃料(B)
（税抜）]]</f>
        <v>0</v>
      </c>
      <c r="H10" s="432"/>
      <c r="I10"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ht="40" customHeight="1" x14ac:dyDescent="0.25">
      <c r="A11" s="508">
        <f>ROW()-ROW(賃借費[[#Headers],[番　号]])</f>
        <v>8</v>
      </c>
      <c r="B11" s="432"/>
      <c r="C11" s="432"/>
      <c r="D11" s="509"/>
      <c r="E11" s="510"/>
      <c r="F11" s="571">
        <f>ROUNDDOWN(賃借費[[#This Row],[助成対象経費
(A)×(B)
（税抜）]]*1.1,0)</f>
        <v>0</v>
      </c>
      <c r="G11" s="571">
        <f>賃借費[[#This Row],[月数
(A)]]*賃借費[[#This Row],[月額賃料(B)
（税抜）]]</f>
        <v>0</v>
      </c>
      <c r="H11" s="432"/>
      <c r="I11"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ht="40" customHeight="1" x14ac:dyDescent="0.25">
      <c r="A12" s="508">
        <f>ROW()-ROW(賃借費[[#Headers],[番　号]])</f>
        <v>9</v>
      </c>
      <c r="B12" s="432"/>
      <c r="C12" s="432"/>
      <c r="D12" s="509"/>
      <c r="E12" s="510"/>
      <c r="F12" s="572">
        <f>ROUNDDOWN(賃借費[[#This Row],[助成対象経費
(A)×(B)
（税抜）]]*1.1,0)</f>
        <v>0</v>
      </c>
      <c r="G12" s="571">
        <f>賃借費[[#This Row],[月数
(A)]]*賃借費[[#This Row],[月額賃料(B)
（税抜）]]</f>
        <v>0</v>
      </c>
      <c r="H12" s="432"/>
      <c r="I12"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ht="40" customHeight="1" x14ac:dyDescent="0.25">
      <c r="A13" s="508">
        <f>ROW()-ROW(賃借費[[#Headers],[番　号]])</f>
        <v>10</v>
      </c>
      <c r="B13" s="432"/>
      <c r="C13" s="432"/>
      <c r="D13" s="509"/>
      <c r="E13" s="510"/>
      <c r="F13" s="572">
        <f>ROUNDDOWN(賃借費[[#This Row],[助成対象経費
(A)×(B)
（税抜）]]*1.1,0)</f>
        <v>0</v>
      </c>
      <c r="G13" s="571">
        <f>賃借費[[#This Row],[月数
(A)]]*賃借費[[#This Row],[月額賃料(B)
（税抜）]]</f>
        <v>0</v>
      </c>
      <c r="H13" s="432"/>
      <c r="I13" s="43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ht="26.25" customHeight="1" x14ac:dyDescent="0.25">
      <c r="A14" s="511"/>
      <c r="B14" s="512"/>
      <c r="C14" s="512"/>
      <c r="D14" s="512"/>
      <c r="E14" s="446" t="s">
        <v>700</v>
      </c>
      <c r="F14" s="447">
        <f>SUBTOTAL(109,賃借費[助成事業に
要する経費
（税込）])</f>
        <v>0</v>
      </c>
      <c r="G14" s="447">
        <f>SUBTOTAL(109,賃借費[助成対象経費
(A)×(B)
（税抜）])</f>
        <v>0</v>
      </c>
      <c r="H14" s="513"/>
      <c r="I14" s="449"/>
    </row>
    <row r="15" spans="1:26" ht="27" customHeight="1" x14ac:dyDescent="0.25"/>
    <row r="16" spans="1:26" ht="27" customHeight="1" x14ac:dyDescent="0.25"/>
    <row r="17" ht="27" customHeight="1" x14ac:dyDescent="0.25"/>
    <row r="18" ht="27" customHeight="1" x14ac:dyDescent="0.25"/>
    <row r="19" ht="27" customHeight="1" x14ac:dyDescent="0.25"/>
    <row r="20" ht="27" customHeight="1" x14ac:dyDescent="0.25"/>
    <row r="21" ht="27" customHeight="1" x14ac:dyDescent="0.25"/>
  </sheetData>
  <sheetProtection algorithmName="SHA-512" hashValue="pz2/tnDAgXrgPCxnH4EZWOOoWTbkqmR8ry+bjmLpiEotB1zM3HgXbX6KjwNrFtJkD/tjII9l3HElOwf2eoSPbA==" saltValue="tER1vVBUR1PZArEniySFZQ==" spinCount="100000" sheet="1" formatCells="0" formatRows="0" insertRows="0" deleteRows="0" selectLockedCells="1"/>
  <mergeCells count="2">
    <mergeCell ref="A1:G1"/>
    <mergeCell ref="B2:G2"/>
  </mergeCells>
  <phoneticPr fontId="1"/>
  <conditionalFormatting sqref="H4:H13 B4:E13">
    <cfRule type="expression" dxfId="156" priority="1">
      <formula>AND(OR($B4&lt;&gt;"",$C4&lt;&gt;"",$D4&lt;&gt;"",$E4&lt;&gt;""),B4="")</formula>
    </cfRule>
  </conditionalFormatting>
  <dataValidations count="5">
    <dataValidation allowBlank="1" showInputMessage="1" showErrorMessage="1" promptTitle="契約予定先を記入してください" prompt="未定等不明確の場合は、 申請時点の候補先を記入してください_x000a_" sqref="H4:H13"/>
    <dataValidation imeMode="halfAlpha" allowBlank="1" showInputMessage="1" showErrorMessage="1" promptTitle="礼金・仲介料・敷金・共益費などは対象外です" prompt="月額賃料を記入してください" sqref="E4:E13"/>
    <dataValidation allowBlank="1" showInputMessage="1" showErrorMessage="1" promptTitle="場所・延床面積を必ず記入してください" prompt="例：倉庫（昭島市・200㎡）_x000a_" sqref="B4:B13"/>
    <dataValidation imeMode="halfAlpha" allowBlank="1" showInputMessage="1" showErrorMessage="1" sqref="D4:D13"/>
    <dataValidation type="custom" allowBlank="1" showInputMessage="1" showErrorMessage="1" sqref="I4:I13">
      <formula1>ISERROR(FIND(CHAR(10),I4))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21"/>
  <sheetViews>
    <sheetView showZeros="0" view="pageBreakPreview" topLeftCell="E1" zoomScale="85" zoomScaleNormal="130" zoomScaleSheetLayoutView="85" zoomScalePageLayoutView="115" workbookViewId="0">
      <selection sqref="A1:G1"/>
    </sheetView>
  </sheetViews>
  <sheetFormatPr defaultColWidth="2.15234375" defaultRowHeight="11.6" x14ac:dyDescent="0.25"/>
  <cols>
    <col min="1" max="1" width="6.4609375" style="573" customWidth="1"/>
    <col min="2" max="2" width="17.84375" style="573" customWidth="1"/>
    <col min="3" max="3" width="11.3828125" style="573" customWidth="1"/>
    <col min="4" max="4" width="6.23046875" style="573" customWidth="1"/>
    <col min="5" max="5" width="11.84375" style="573" customWidth="1"/>
    <col min="6" max="7" width="13.15234375" style="573" customWidth="1"/>
    <col min="8" max="8" width="14.15234375" style="573" customWidth="1"/>
    <col min="9" max="9" width="2.4609375" style="439" customWidth="1"/>
    <col min="10" max="10" width="11.23046875" style="439" customWidth="1"/>
    <col min="11" max="11" width="9.4609375" style="439" customWidth="1"/>
    <col min="12" max="12" width="6.23046875" style="439" customWidth="1"/>
    <col min="13" max="211" width="2.15234375" style="439" customWidth="1"/>
    <col min="212" max="16384" width="2.15234375" style="439"/>
  </cols>
  <sheetData>
    <row r="1" spans="1:26" ht="15" customHeight="1" x14ac:dyDescent="0.25">
      <c r="A1" s="1076" t="s">
        <v>776</v>
      </c>
      <c r="B1" s="1076"/>
      <c r="C1" s="1076"/>
      <c r="D1" s="1076"/>
      <c r="E1" s="1076"/>
      <c r="F1" s="1076"/>
      <c r="G1" s="1076"/>
    </row>
    <row r="2" spans="1:26" ht="15" customHeight="1" x14ac:dyDescent="0.25">
      <c r="B2" s="1077"/>
      <c r="C2" s="1078"/>
      <c r="D2" s="1078"/>
      <c r="E2" s="1078"/>
      <c r="F2" s="1078"/>
      <c r="G2" s="1078"/>
      <c r="H2" s="574" t="s">
        <v>688</v>
      </c>
    </row>
    <row r="3" spans="1:26" ht="67.5" customHeight="1" x14ac:dyDescent="0.25">
      <c r="A3" s="575" t="s">
        <v>689</v>
      </c>
      <c r="B3" s="575" t="s">
        <v>777</v>
      </c>
      <c r="C3" s="575" t="s">
        <v>778</v>
      </c>
      <c r="D3" s="575" t="s">
        <v>779</v>
      </c>
      <c r="E3" s="575" t="s">
        <v>695</v>
      </c>
      <c r="F3" s="575" t="s">
        <v>696</v>
      </c>
      <c r="G3" s="575" t="s">
        <v>697</v>
      </c>
      <c r="H3" s="575" t="s">
        <v>780</v>
      </c>
      <c r="I3" s="577" t="s">
        <v>699</v>
      </c>
      <c r="J3" s="440"/>
    </row>
    <row r="4" spans="1:26" ht="40" customHeight="1" x14ac:dyDescent="0.25">
      <c r="A4" s="514">
        <f>ROW()-ROW(産業財産権出願・導入費[[#Headers],[番　号]])</f>
        <v>1</v>
      </c>
      <c r="B4" s="432"/>
      <c r="C4" s="432"/>
      <c r="D4" s="509"/>
      <c r="E4" s="510"/>
      <c r="F4" s="571">
        <f>ROUNDDOWN(産業財産権出願・導入費[[#This Row],[助成対象経費
(A)×(B)
（税抜）]]*1.1,0)</f>
        <v>0</v>
      </c>
      <c r="G4" s="571">
        <f>産業財産権出願・導入費[[#This Row],[数量
(A)]]*産業財産権出願・導入費[[#This Row],[単価(B)
（税抜）]]</f>
        <v>0</v>
      </c>
      <c r="H4" s="432"/>
      <c r="I4"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437"/>
      <c r="K4" s="438"/>
      <c r="L4" s="438"/>
      <c r="M4" s="438"/>
      <c r="N4" s="438"/>
      <c r="O4" s="438"/>
      <c r="P4" s="438"/>
      <c r="Q4" s="438"/>
      <c r="R4" s="438"/>
      <c r="S4" s="438"/>
      <c r="T4" s="438"/>
      <c r="U4" s="438"/>
      <c r="V4" s="438"/>
      <c r="W4" s="438"/>
      <c r="X4" s="438"/>
      <c r="Y4" s="438"/>
      <c r="Z4" s="438"/>
    </row>
    <row r="5" spans="1:26" ht="40" customHeight="1" x14ac:dyDescent="0.25">
      <c r="A5" s="514">
        <f>ROW()-ROW(産業財産権出願・導入費[[#Headers],[番　号]])</f>
        <v>2</v>
      </c>
      <c r="B5" s="432"/>
      <c r="C5" s="432"/>
      <c r="D5" s="509"/>
      <c r="E5" s="510"/>
      <c r="F5" s="571">
        <f>ROUNDDOWN(産業財産権出願・導入費[[#This Row],[助成対象経費
(A)×(B)
（税抜）]]*1.1,0)</f>
        <v>0</v>
      </c>
      <c r="G5" s="571">
        <f>産業財産権出願・導入費[[#This Row],[数量
(A)]]*産業財産権出願・導入費[[#This Row],[単価(B)
（税抜）]]</f>
        <v>0</v>
      </c>
      <c r="H5" s="432"/>
      <c r="I5"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440"/>
      <c r="K5" s="441"/>
      <c r="L5" s="441"/>
    </row>
    <row r="6" spans="1:26" ht="40" customHeight="1" x14ac:dyDescent="0.25">
      <c r="A6" s="514">
        <f>ROW()-ROW(産業財産権出願・導入費[[#Headers],[番　号]])</f>
        <v>3</v>
      </c>
      <c r="B6" s="432"/>
      <c r="C6" s="432"/>
      <c r="D6" s="509"/>
      <c r="E6" s="510"/>
      <c r="F6" s="571">
        <f>ROUNDDOWN(産業財産権出願・導入費[[#This Row],[助成対象経費
(A)×(B)
（税抜）]]*1.1,0)</f>
        <v>0</v>
      </c>
      <c r="G6" s="571">
        <f>産業財産権出願・導入費[[#This Row],[数量
(A)]]*産業財産権出願・導入費[[#This Row],[単価(B)
（税抜）]]</f>
        <v>0</v>
      </c>
      <c r="H6" s="432"/>
      <c r="I6"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440"/>
    </row>
    <row r="7" spans="1:26" ht="40" customHeight="1" x14ac:dyDescent="0.25">
      <c r="A7" s="514">
        <f>ROW()-ROW(産業財産権出願・導入費[[#Headers],[番　号]])</f>
        <v>4</v>
      </c>
      <c r="B7" s="432"/>
      <c r="C7" s="432"/>
      <c r="D7" s="509"/>
      <c r="E7" s="510"/>
      <c r="F7" s="571">
        <f>ROUNDDOWN(産業財産権出願・導入費[[#This Row],[助成対象経費
(A)×(B)
（税抜）]]*1.1,0)</f>
        <v>0</v>
      </c>
      <c r="G7" s="571">
        <f>産業財産権出願・導入費[[#This Row],[数量
(A)]]*産業財産権出願・導入費[[#This Row],[単価(B)
（税抜）]]</f>
        <v>0</v>
      </c>
      <c r="H7" s="432"/>
      <c r="I7"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ht="40" customHeight="1" x14ac:dyDescent="0.25">
      <c r="A8" s="514">
        <f>ROW()-ROW(産業財産権出願・導入費[[#Headers],[番　号]])</f>
        <v>5</v>
      </c>
      <c r="B8" s="432"/>
      <c r="C8" s="432"/>
      <c r="D8" s="509"/>
      <c r="E8" s="510"/>
      <c r="F8" s="571">
        <f>ROUNDDOWN(産業財産権出願・導入費[[#This Row],[助成対象経費
(A)×(B)
（税抜）]]*1.1,0)</f>
        <v>0</v>
      </c>
      <c r="G8" s="571">
        <f>産業財産権出願・導入費[[#This Row],[数量
(A)]]*産業財産権出願・導入費[[#This Row],[単価(B)
（税抜）]]</f>
        <v>0</v>
      </c>
      <c r="H8" s="432"/>
      <c r="I8"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ht="40" customHeight="1" x14ac:dyDescent="0.25">
      <c r="A9" s="514">
        <f>ROW()-ROW(産業財産権出願・導入費[[#Headers],[番　号]])</f>
        <v>6</v>
      </c>
      <c r="B9" s="489"/>
      <c r="C9" s="432"/>
      <c r="D9" s="509"/>
      <c r="E9" s="510"/>
      <c r="F9" s="571">
        <f>ROUNDDOWN(産業財産権出願・導入費[[#This Row],[助成対象経費
(A)×(B)
（税抜）]]*1.1,0)</f>
        <v>0</v>
      </c>
      <c r="G9" s="571">
        <f>産業財産権出願・導入費[[#This Row],[数量
(A)]]*産業財産権出願・導入費[[#This Row],[単価(B)
（税抜）]]</f>
        <v>0</v>
      </c>
      <c r="H9" s="432"/>
      <c r="I9"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ht="40" customHeight="1" x14ac:dyDescent="0.25">
      <c r="A10" s="514">
        <f>ROW()-ROW(産業財産権出願・導入費[[#Headers],[番　号]])</f>
        <v>7</v>
      </c>
      <c r="B10" s="489"/>
      <c r="C10" s="432"/>
      <c r="D10" s="509"/>
      <c r="E10" s="510"/>
      <c r="F10" s="571">
        <f>ROUNDDOWN(産業財産権出願・導入費[[#This Row],[助成対象経費
(A)×(B)
（税抜）]]*1.1,0)</f>
        <v>0</v>
      </c>
      <c r="G10" s="571">
        <f>産業財産権出願・導入費[[#This Row],[数量
(A)]]*産業財産権出願・導入費[[#This Row],[単価(B)
（税抜）]]</f>
        <v>0</v>
      </c>
      <c r="H10" s="432"/>
      <c r="I10"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ht="40" customHeight="1" x14ac:dyDescent="0.25">
      <c r="A11" s="514">
        <f>ROW()-ROW(産業財産権出願・導入費[[#Headers],[番　号]])</f>
        <v>8</v>
      </c>
      <c r="B11" s="489"/>
      <c r="C11" s="432"/>
      <c r="D11" s="509"/>
      <c r="E11" s="510"/>
      <c r="F11" s="571">
        <f>ROUNDDOWN(産業財産権出願・導入費[[#This Row],[助成対象経費
(A)×(B)
（税抜）]]*1.1,0)</f>
        <v>0</v>
      </c>
      <c r="G11" s="571">
        <f>産業財産権出願・導入費[[#This Row],[数量
(A)]]*産業財産権出願・導入費[[#This Row],[単価(B)
（税抜）]]</f>
        <v>0</v>
      </c>
      <c r="H11" s="432"/>
      <c r="I11"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ht="40" customHeight="1" x14ac:dyDescent="0.25">
      <c r="A12" s="514">
        <f>ROW()-ROW(産業財産権出願・導入費[[#Headers],[番　号]])</f>
        <v>9</v>
      </c>
      <c r="B12" s="492"/>
      <c r="C12" s="432"/>
      <c r="D12" s="509"/>
      <c r="E12" s="510"/>
      <c r="F12" s="572">
        <f>ROUNDDOWN(産業財産権出願・導入費[[#This Row],[助成対象経費
(A)×(B)
（税抜）]]*1.1,0)</f>
        <v>0</v>
      </c>
      <c r="G12" s="571">
        <f>産業財産権出願・導入費[[#This Row],[数量
(A)]]*産業財産権出願・導入費[[#This Row],[単価(B)
（税抜）]]</f>
        <v>0</v>
      </c>
      <c r="H12" s="432"/>
      <c r="I12"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ht="40" customHeight="1" x14ac:dyDescent="0.25">
      <c r="A13" s="514">
        <f>ROW()-ROW(産業財産権出願・導入費[[#Headers],[番　号]])</f>
        <v>10</v>
      </c>
      <c r="B13" s="492"/>
      <c r="C13" s="432"/>
      <c r="D13" s="509"/>
      <c r="E13" s="510"/>
      <c r="F13" s="572">
        <f>ROUNDDOWN(産業財産権出願・導入費[[#This Row],[助成対象経費
(A)×(B)
（税抜）]]*1.1,0)</f>
        <v>0</v>
      </c>
      <c r="G13" s="571">
        <f>産業財産権出願・導入費[[#This Row],[数量
(A)]]*産業財産権出願・導入費[[#This Row],[単価(B)
（税抜）]]</f>
        <v>0</v>
      </c>
      <c r="H13" s="432"/>
      <c r="I13" s="43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ht="26.25" customHeight="1" x14ac:dyDescent="0.25">
      <c r="A14" s="511"/>
      <c r="B14" s="512"/>
      <c r="C14" s="512"/>
      <c r="D14" s="512"/>
      <c r="E14" s="446" t="s">
        <v>700</v>
      </c>
      <c r="F14" s="447">
        <f>SUBTOTAL(109,産業財産権出願・導入費[助成事業に
要する経費
（税込）])</f>
        <v>0</v>
      </c>
      <c r="G14" s="447">
        <f>SUBTOTAL(109,産業財産権出願・導入費[助成対象経費
(A)×(B)
（税抜）])</f>
        <v>0</v>
      </c>
      <c r="H14" s="513"/>
      <c r="I14" s="449"/>
    </row>
    <row r="15" spans="1:26" ht="27" customHeight="1" x14ac:dyDescent="0.25">
      <c r="F15" s="603"/>
      <c r="G15" s="603"/>
    </row>
    <row r="16" spans="1:26" ht="27" customHeight="1" x14ac:dyDescent="0.25"/>
    <row r="17" ht="27" customHeight="1" x14ac:dyDescent="0.25"/>
    <row r="18" ht="27" customHeight="1" x14ac:dyDescent="0.25"/>
    <row r="19" ht="27" customHeight="1" x14ac:dyDescent="0.25"/>
    <row r="20" ht="27" customHeight="1" x14ac:dyDescent="0.25"/>
    <row r="21" ht="27" customHeight="1" x14ac:dyDescent="0.25"/>
  </sheetData>
  <sheetProtection algorithmName="SHA-512" hashValue="cprmgTTInzhTFxtq3U98/zmva/swN2kSDBAPrpg/MHztocS/ul8fjYLXXpD9fTfaSU9f+6VqO1CFhkI471CIlA==" saltValue="SoLgDnwDOxtCJly0OqbbBA==" spinCount="100000" sheet="1" formatCells="0" formatRows="0" insertRows="0" deleteRows="0" selectLockedCells="1"/>
  <mergeCells count="2">
    <mergeCell ref="A1:G1"/>
    <mergeCell ref="B2:G2"/>
  </mergeCells>
  <phoneticPr fontId="1"/>
  <conditionalFormatting sqref="B4:E13 H4:H13">
    <cfRule type="expression" dxfId="134" priority="1">
      <formula>AND(OR($B4&lt;&gt;"",$C4&lt;&gt;"",#REF!&lt;&gt;"",$D4&lt;&gt;"",#REF!&lt;&gt;"",$E4&lt;&gt;""),B4="")</formula>
    </cfRule>
  </conditionalFormatting>
  <dataValidations xWindow="521" yWindow="778" count="5">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formula1>"出願に要する経費,他者から譲渡を受ける経費,他者から実施許諾を受ける経費"</formula1>
    </dataValidation>
    <dataValidation type="list" allowBlank="1" showInputMessage="1" showErrorMessage="1" promptTitle="対象となる産業財産権を選択してください" prompt="特許権、実用新案権、意匠権、商標権_x000a_" sqref="B4">
      <formula1>"特許権,実用新案権,意匠権,商標権"</formula1>
    </dataValidation>
    <dataValidation type="custom" allowBlank="1" showInputMessage="1" showErrorMessage="1" sqref="I4:I13">
      <formula1>ISERROR(FIND(CHAR(10),I4))</formula1>
    </dataValidation>
    <dataValidation type="list" allowBlank="1" showInputMessage="1" showErrorMessage="1" promptTitle="対象となる産業財産権を選択してください" prompt="特許権、実用新案権、意匠権、商標権" sqref="B5:B13">
      <formula1>"特許権,実用新案権,意匠権,商標権"</formula1>
    </dataValidation>
    <dataValidation imeMode="halfAlpha" allowBlank="1" showInputMessage="1" showErrorMessage="1" sqref="E4:E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14"/>
  <sheetViews>
    <sheetView view="pageBreakPreview" topLeftCell="G1" zoomScaleNormal="100" zoomScaleSheetLayoutView="100" workbookViewId="0"/>
  </sheetViews>
  <sheetFormatPr defaultColWidth="2.15234375" defaultRowHeight="11.6" x14ac:dyDescent="0.25"/>
  <cols>
    <col min="1" max="1" width="6.4609375" style="439" customWidth="1"/>
    <col min="2" max="2" width="15" style="439" customWidth="1"/>
    <col min="3" max="5" width="13.765625" style="439" customWidth="1"/>
    <col min="6" max="6" width="7" style="439" bestFit="1" customWidth="1"/>
    <col min="7" max="7" width="9.4609375" style="439" bestFit="1" customWidth="1"/>
    <col min="8" max="9" width="14.3828125" style="439" customWidth="1"/>
    <col min="10" max="11" width="2.15234375" style="439" customWidth="1"/>
    <col min="12" max="12" width="11.23046875" style="439" customWidth="1"/>
    <col min="13" max="13" width="9.4609375" style="439" customWidth="1"/>
    <col min="14" max="14" width="6.23046875" style="439" customWidth="1"/>
    <col min="15" max="213" width="2.15234375" style="439" customWidth="1"/>
    <col min="214" max="16384" width="2.15234375" style="439"/>
  </cols>
  <sheetData>
    <row r="1" spans="1:45" ht="30" customHeight="1" x14ac:dyDescent="0.25">
      <c r="A1" s="542" t="s">
        <v>781</v>
      </c>
      <c r="B1" s="529"/>
      <c r="C1" s="529"/>
      <c r="D1" s="529"/>
      <c r="E1" s="529"/>
      <c r="F1" s="529"/>
      <c r="G1" s="529"/>
      <c r="H1" s="599"/>
    </row>
    <row r="2" spans="1:45" ht="27.75" customHeight="1" x14ac:dyDescent="0.25">
      <c r="A2" s="542"/>
      <c r="B2" s="1216" t="s">
        <v>782</v>
      </c>
      <c r="C2" s="1216"/>
      <c r="D2" s="1216"/>
      <c r="E2" s="1216"/>
      <c r="F2" s="1216"/>
      <c r="G2" s="1216"/>
      <c r="H2" s="1216"/>
      <c r="I2" s="595" t="s">
        <v>688</v>
      </c>
    </row>
    <row r="3" spans="1:45" ht="67.5" customHeight="1" x14ac:dyDescent="0.25">
      <c r="A3" s="585" t="s">
        <v>689</v>
      </c>
      <c r="B3" s="586" t="s">
        <v>783</v>
      </c>
      <c r="C3" s="586" t="s">
        <v>784</v>
      </c>
      <c r="D3" s="586" t="s">
        <v>785</v>
      </c>
      <c r="E3" s="586" t="s">
        <v>786</v>
      </c>
      <c r="F3" s="586" t="s">
        <v>787</v>
      </c>
      <c r="G3" s="586" t="s">
        <v>742</v>
      </c>
      <c r="H3" s="586" t="s">
        <v>788</v>
      </c>
      <c r="I3" s="586" t="s">
        <v>789</v>
      </c>
      <c r="J3" s="597" t="s">
        <v>713</v>
      </c>
      <c r="K3" s="584"/>
      <c r="L3" s="584"/>
      <c r="M3" s="584"/>
      <c r="N3" s="584"/>
      <c r="O3" s="584"/>
      <c r="P3" s="584"/>
      <c r="Q3" s="584"/>
      <c r="R3" s="584"/>
      <c r="S3" s="584"/>
      <c r="T3" s="584"/>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row>
    <row r="4" spans="1:45" ht="39.75" customHeight="1" x14ac:dyDescent="0.25">
      <c r="A4" s="515">
        <f>ROW()-ROW(直接人件費[[#Headers],[番　号]])</f>
        <v>1</v>
      </c>
      <c r="B4" s="432"/>
      <c r="C4" s="432"/>
      <c r="D4" s="432"/>
      <c r="E4" s="432"/>
      <c r="F4" s="473"/>
      <c r="G4" s="473"/>
      <c r="H4" s="601">
        <f>ROUNDDOWN(直接人件費[[#This Row],[助成対象経費
(A)×(B)
]]*1,0)</f>
        <v>0</v>
      </c>
      <c r="I4" s="601">
        <f>直接人件費[[#This Row],[従事時間
(A)]]*直接人件費[[#This Row],[単価(B)
(税抜)]]</f>
        <v>0</v>
      </c>
      <c r="J4"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438"/>
      <c r="L4" s="438"/>
      <c r="M4" s="438"/>
      <c r="N4" s="438"/>
      <c r="O4" s="438"/>
      <c r="P4" s="438"/>
      <c r="Q4" s="438"/>
      <c r="R4" s="438"/>
      <c r="S4" s="438"/>
      <c r="T4" s="438"/>
      <c r="U4" s="438"/>
      <c r="V4" s="438"/>
      <c r="W4" s="438"/>
      <c r="X4" s="438"/>
      <c r="Y4" s="438"/>
      <c r="Z4" s="438"/>
      <c r="AA4" s="438"/>
    </row>
    <row r="5" spans="1:45" ht="39.75" customHeight="1" x14ac:dyDescent="0.25">
      <c r="A5" s="515">
        <f>ROW()-ROW(直接人件費[[#Headers],[番　号]])</f>
        <v>2</v>
      </c>
      <c r="B5" s="432"/>
      <c r="C5" s="432"/>
      <c r="D5" s="432"/>
      <c r="E5" s="432"/>
      <c r="F5" s="473"/>
      <c r="G5" s="473"/>
      <c r="H5" s="601">
        <f>ROUNDDOWN(直接人件費[[#This Row],[助成対象経費
(A)×(B)
]]*1,0)</f>
        <v>0</v>
      </c>
      <c r="I5" s="601">
        <f>直接人件費[[#This Row],[従事時間
(A)]]*直接人件費[[#This Row],[単価(B)
(税抜)]]</f>
        <v>0</v>
      </c>
      <c r="J5"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441"/>
      <c r="M5" s="441"/>
    </row>
    <row r="6" spans="1:45" ht="39.75" customHeight="1" x14ac:dyDescent="0.25">
      <c r="A6" s="515">
        <f>ROW()-ROW(直接人件費[[#Headers],[番　号]])</f>
        <v>3</v>
      </c>
      <c r="B6" s="432"/>
      <c r="C6" s="432"/>
      <c r="D6" s="432"/>
      <c r="E6" s="432"/>
      <c r="F6" s="473"/>
      <c r="G6" s="473"/>
      <c r="H6" s="601">
        <f>ROUNDDOWN(直接人件費[[#This Row],[助成対象経費
(A)×(B)
]]*1,0)</f>
        <v>0</v>
      </c>
      <c r="I6" s="601">
        <f>直接人件費[[#This Row],[従事時間
(A)]]*直接人件費[[#This Row],[単価(B)
(税抜)]]</f>
        <v>0</v>
      </c>
      <c r="J6"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ht="39.75" customHeight="1" x14ac:dyDescent="0.25">
      <c r="A7" s="515">
        <f>ROW()-ROW(直接人件費[[#Headers],[番　号]])</f>
        <v>4</v>
      </c>
      <c r="B7" s="432"/>
      <c r="C7" s="432"/>
      <c r="D7" s="432"/>
      <c r="E7" s="432"/>
      <c r="F7" s="473"/>
      <c r="G7" s="473"/>
      <c r="H7" s="601">
        <f>ROUNDDOWN(直接人件費[[#This Row],[助成対象経費
(A)×(B)
]]*1,0)</f>
        <v>0</v>
      </c>
      <c r="I7" s="601">
        <f>直接人件費[[#This Row],[従事時間
(A)]]*直接人件費[[#This Row],[単価(B)
(税抜)]]</f>
        <v>0</v>
      </c>
      <c r="J7"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ht="39.75" customHeight="1" x14ac:dyDescent="0.25">
      <c r="A8" s="515">
        <f>ROW()-ROW(直接人件費[[#Headers],[番　号]])</f>
        <v>5</v>
      </c>
      <c r="B8" s="432"/>
      <c r="C8" s="432"/>
      <c r="D8" s="432"/>
      <c r="E8" s="432"/>
      <c r="F8" s="473"/>
      <c r="G8" s="473"/>
      <c r="H8" s="601">
        <f>ROUNDDOWN(直接人件費[[#This Row],[助成対象経費
(A)×(B)
]]*1,0)</f>
        <v>0</v>
      </c>
      <c r="I8" s="601">
        <f>直接人件費[[#This Row],[従事時間
(A)]]*直接人件費[[#This Row],[単価(B)
(税抜)]]</f>
        <v>0</v>
      </c>
      <c r="J8"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ht="39.75" customHeight="1" x14ac:dyDescent="0.25">
      <c r="A9" s="515">
        <f>ROW()-ROW(直接人件費[[#Headers],[番　号]])</f>
        <v>6</v>
      </c>
      <c r="B9" s="432"/>
      <c r="C9" s="489"/>
      <c r="D9" s="432"/>
      <c r="E9" s="432"/>
      <c r="F9" s="473"/>
      <c r="G9" s="473"/>
      <c r="H9" s="601">
        <f>ROUNDDOWN(直接人件費[[#This Row],[助成対象経費
(A)×(B)
]]*1,0)</f>
        <v>0</v>
      </c>
      <c r="I9" s="601">
        <f>直接人件費[[#This Row],[従事時間
(A)]]*直接人件費[[#This Row],[単価(B)
(税抜)]]</f>
        <v>0</v>
      </c>
      <c r="J9"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ht="39.75" customHeight="1" x14ac:dyDescent="0.25">
      <c r="A10" s="515">
        <f>ROW()-ROW(直接人件費[[#Headers],[番　号]])</f>
        <v>7</v>
      </c>
      <c r="B10" s="432"/>
      <c r="C10" s="489"/>
      <c r="D10" s="432"/>
      <c r="E10" s="432"/>
      <c r="F10" s="473"/>
      <c r="G10" s="473"/>
      <c r="H10" s="601">
        <f>ROUNDDOWN(直接人件費[[#This Row],[助成対象経費
(A)×(B)
]]*1,0)</f>
        <v>0</v>
      </c>
      <c r="I10" s="601">
        <f>直接人件費[[#This Row],[従事時間
(A)]]*直接人件費[[#This Row],[単価(B)
(税抜)]]</f>
        <v>0</v>
      </c>
      <c r="J10"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ht="39.75" customHeight="1" x14ac:dyDescent="0.25">
      <c r="A11" s="515">
        <f>ROW()-ROW(直接人件費[[#Headers],[番　号]])</f>
        <v>8</v>
      </c>
      <c r="B11" s="432"/>
      <c r="C11" s="489"/>
      <c r="D11" s="432"/>
      <c r="E11" s="432"/>
      <c r="F11" s="473"/>
      <c r="G11" s="473"/>
      <c r="H11" s="601">
        <f>ROUNDDOWN(直接人件費[[#This Row],[助成対象経費
(A)×(B)
]]*1,0)</f>
        <v>0</v>
      </c>
      <c r="I11" s="601">
        <f>直接人件費[[#This Row],[従事時間
(A)]]*直接人件費[[#This Row],[単価(B)
(税抜)]]</f>
        <v>0</v>
      </c>
      <c r="J11"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ht="39.75" customHeight="1" x14ac:dyDescent="0.25">
      <c r="A12" s="515">
        <f>ROW()-ROW(直接人件費[[#Headers],[番　号]])</f>
        <v>9</v>
      </c>
      <c r="B12" s="432"/>
      <c r="C12" s="489"/>
      <c r="D12" s="432"/>
      <c r="E12" s="432"/>
      <c r="F12" s="473"/>
      <c r="G12" s="473"/>
      <c r="H12" s="601">
        <f>ROUNDDOWN(直接人件費[[#This Row],[助成対象経費
(A)×(B)
]]*1,0)</f>
        <v>0</v>
      </c>
      <c r="I12" s="601">
        <f>直接人件費[[#This Row],[従事時間
(A)]]*直接人件費[[#This Row],[単価(B)
(税抜)]]</f>
        <v>0</v>
      </c>
      <c r="J12"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ht="39.75" customHeight="1" x14ac:dyDescent="0.25">
      <c r="A13" s="515">
        <f>ROW()-ROW(直接人件費[[#Headers],[番　号]])</f>
        <v>10</v>
      </c>
      <c r="B13" s="432"/>
      <c r="C13" s="492"/>
      <c r="D13" s="432"/>
      <c r="E13" s="432"/>
      <c r="F13" s="473"/>
      <c r="G13" s="473"/>
      <c r="H13" s="602">
        <f>ROUNDDOWN(直接人件費[[#This Row],[助成対象経費
(A)×(B)
]]*1,0)</f>
        <v>0</v>
      </c>
      <c r="I13" s="598">
        <f>直接人件費[[#This Row],[従事時間
(A)]]*直接人件費[[#This Row],[単価(B)
(税抜)]]</f>
        <v>0</v>
      </c>
      <c r="J13" s="472"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ht="26.25" customHeight="1" x14ac:dyDescent="0.25">
      <c r="A14" s="494"/>
      <c r="B14" s="476"/>
      <c r="C14" s="476"/>
      <c r="D14" s="476"/>
      <c r="E14" s="476"/>
      <c r="F14" s="476"/>
      <c r="G14" s="478" t="s">
        <v>714</v>
      </c>
      <c r="H14" s="479">
        <f>SUBTOTAL(109,直接人件費[助成事業に
要する経費
])</f>
        <v>0</v>
      </c>
      <c r="I14" s="480">
        <f>SUBTOTAL(109,直接人件費[助成対象経費
(A)×(B)
])</f>
        <v>0</v>
      </c>
      <c r="J14" s="496"/>
    </row>
  </sheetData>
  <sheetProtection algorithmName="SHA-512" hashValue="LH1lpCLy8u7KaqytuEdW8zP2F2+StDVcbHu6kKuJFtCTGNLNlTD0ttjYN5TzQQgCHBurlJeO7P/79ErpF5QyFQ==" saltValue="N7fQFfD+R5ADIIdIrbW7Ig==" spinCount="100000" sheet="1" formatCells="0" formatRows="0" insertRows="0" deleteRows="0" selectLockedCells="1"/>
  <mergeCells count="1">
    <mergeCell ref="B2:H2"/>
  </mergeCells>
  <phoneticPr fontId="1"/>
  <conditionalFormatting sqref="B4:G13">
    <cfRule type="expression" dxfId="112" priority="1">
      <formula>AND(OR($B4&lt;&gt;"",$C4&lt;&gt;"",$D4&lt;&gt;"",$E4&lt;&gt;"",$F4&lt;&gt;"",$G4&lt;&gt;""),B4="")</formula>
    </cfRule>
  </conditionalFormatting>
  <dataValidations count="5">
    <dataValidation imeMode="halfAlpha" allowBlank="1" showInputMessage="1" showErrorMessage="1" promptTitle="計上できる上限は1人につき1日8時間、年間1800時間です" prompt="助成対象期間に応じて上限が異なります_x000a_最長（2年）の場合、上限は3600時間_x000a_1年6ヶ月の場合、上限は2700時間_x000a_1年の場合、上限は1800時間" sqref="F4:F13"/>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dataValidation type="list" allowBlank="1" showInputMessage="1" showErrorMessage="1" sqref="D4:D13">
      <formula1>"役員,正社員"</formula1>
    </dataValidation>
    <dataValidation allowBlank="1" showInputMessage="1" showErrorMessage="1" promptTitle="対象となるのは役員、正社員の方です" prompt="パート・アルバイト等の方は対象にはなりません" sqref="B4:B13"/>
    <dataValidation type="custom" allowBlank="1" showInputMessage="1" showErrorMessage="1" sqref="J4:J13">
      <formula1>ISERROR(FIND(CHAR(10),J4))</formula1>
    </dataValidation>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drawing r:id="rId2"/>
  <tableParts count="1">
    <tablePart r:id="rId3"/>
  </tableParts>
  <extLst>
    <ext xmlns:x14="http://schemas.microsoft.com/office/spreadsheetml/2009/9/main" uri="{CCE6A557-97BC-4b89-ADB6-D9C93CAAB3DF}">
      <x14:dataValidations xmlns:xm="http://schemas.microsoft.com/office/excel/2006/main" count="1">
        <x14:dataValidation type="list" imeMode="halfAlpha" allowBlank="1" showInputMessage="1" showErrorMessage="1" promptTitle="募集要項「人件費単価一覧表」から単価を算出して選択してください" prompt="報酬月額605千円以上の場合、上限の単価5,040円となります">
          <x14:formula1>
            <xm:f>人件費単価一覧表!$B$2:$B$27</xm:f>
          </x14:formula1>
          <xm:sqref>G4:G13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topLeftCell="E1" zoomScaleNormal="130" zoomScaleSheetLayoutView="100" zoomScalePageLayoutView="115" workbookViewId="0">
      <selection sqref="A1:H1"/>
    </sheetView>
  </sheetViews>
  <sheetFormatPr defaultColWidth="2.15234375" defaultRowHeight="11.6" x14ac:dyDescent="0.25"/>
  <cols>
    <col min="1" max="1" width="6.4609375" style="573" customWidth="1"/>
    <col min="2" max="2" width="13.765625" style="573" customWidth="1"/>
    <col min="3" max="3" width="10.61328125" style="573" customWidth="1"/>
    <col min="4" max="4" width="7" style="573" bestFit="1" customWidth="1"/>
    <col min="5" max="5" width="4.3828125" style="573" customWidth="1"/>
    <col min="6" max="6" width="11.84375" style="573" customWidth="1"/>
    <col min="7" max="8" width="13.15234375" style="573" customWidth="1"/>
    <col min="9" max="9" width="12.4609375" style="573" customWidth="1"/>
    <col min="10" max="10" width="2.4609375" style="439" customWidth="1"/>
    <col min="11" max="11" width="11.23046875" style="439" customWidth="1"/>
    <col min="12" max="12" width="9.4609375" style="439" customWidth="1"/>
    <col min="13" max="13" width="6.23046875" style="439" customWidth="1"/>
    <col min="14" max="212" width="2.15234375" style="439" customWidth="1"/>
    <col min="213" max="16384" width="2.15234375" style="439"/>
  </cols>
  <sheetData>
    <row r="1" spans="1:27" ht="15" customHeight="1" x14ac:dyDescent="0.25">
      <c r="A1" s="1076" t="s">
        <v>790</v>
      </c>
      <c r="B1" s="1076"/>
      <c r="C1" s="1076"/>
      <c r="D1" s="1076"/>
      <c r="E1" s="1076"/>
      <c r="F1" s="1076"/>
      <c r="G1" s="1076"/>
      <c r="H1" s="1076"/>
    </row>
    <row r="2" spans="1:27" ht="15" customHeight="1" x14ac:dyDescent="0.25">
      <c r="B2" s="1077"/>
      <c r="C2" s="1078"/>
      <c r="D2" s="1078"/>
      <c r="E2" s="1078"/>
      <c r="F2" s="1078"/>
      <c r="G2" s="1078"/>
      <c r="H2" s="1078"/>
      <c r="I2" s="574" t="s">
        <v>688</v>
      </c>
    </row>
    <row r="3" spans="1:27" ht="67.5" customHeight="1" x14ac:dyDescent="0.25">
      <c r="A3" s="575" t="s">
        <v>689</v>
      </c>
      <c r="B3" s="575" t="s">
        <v>791</v>
      </c>
      <c r="C3" s="575" t="s">
        <v>792</v>
      </c>
      <c r="D3" s="575" t="s">
        <v>693</v>
      </c>
      <c r="E3" s="576" t="s">
        <v>694</v>
      </c>
      <c r="F3" s="575" t="s">
        <v>695</v>
      </c>
      <c r="G3" s="575" t="s">
        <v>696</v>
      </c>
      <c r="H3" s="575" t="s">
        <v>697</v>
      </c>
      <c r="I3" s="575" t="s">
        <v>793</v>
      </c>
      <c r="J3" s="577" t="s">
        <v>699</v>
      </c>
      <c r="K3" s="440"/>
    </row>
    <row r="4" spans="1:27" ht="40" customHeight="1" x14ac:dyDescent="0.25">
      <c r="A4" s="516">
        <f>ROW()-ROW(広告費[[#Headers],[番　号]])</f>
        <v>1</v>
      </c>
      <c r="B4" s="431"/>
      <c r="C4" s="432"/>
      <c r="D4" s="509"/>
      <c r="E4" s="517"/>
      <c r="F4" s="510"/>
      <c r="G4" s="571">
        <f>ROUNDDOWN(広告費[[#This Row],[助成対象経費
(A)×(B)
（税抜）]]*1.1,0)</f>
        <v>0</v>
      </c>
      <c r="H4" s="571">
        <f>広告費[[#This Row],[数量
(A)]]*広告費[[#This Row],[単価(B)
（税抜）]]</f>
        <v>0</v>
      </c>
      <c r="I4" s="432"/>
      <c r="J4"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4" s="437"/>
      <c r="L4" s="438"/>
      <c r="M4" s="438"/>
      <c r="N4" s="438"/>
      <c r="O4" s="438"/>
      <c r="P4" s="438"/>
      <c r="Q4" s="438"/>
      <c r="R4" s="438"/>
      <c r="S4" s="438"/>
      <c r="T4" s="438"/>
      <c r="U4" s="438"/>
      <c r="V4" s="438"/>
      <c r="W4" s="438"/>
      <c r="X4" s="438"/>
      <c r="Y4" s="438"/>
      <c r="Z4" s="438"/>
      <c r="AA4" s="438"/>
    </row>
    <row r="5" spans="1:27" ht="40" customHeight="1" x14ac:dyDescent="0.25">
      <c r="A5" s="516">
        <f>ROW()-ROW(広告費[[#Headers],[番　号]])</f>
        <v>2</v>
      </c>
      <c r="B5" s="431"/>
      <c r="C5" s="432"/>
      <c r="D5" s="509"/>
      <c r="E5" s="517"/>
      <c r="F5" s="510"/>
      <c r="G5" s="571">
        <f>ROUNDDOWN(広告費[[#This Row],[助成対象経費
(A)×(B)
（税抜）]]*1.1,0)</f>
        <v>0</v>
      </c>
      <c r="H5" s="571">
        <f>広告費[[#This Row],[数量
(A)]]*広告費[[#This Row],[単価(B)
（税抜）]]</f>
        <v>0</v>
      </c>
      <c r="I5" s="432"/>
      <c r="J5"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5" s="440"/>
      <c r="L5" s="441"/>
      <c r="M5" s="441"/>
    </row>
    <row r="6" spans="1:27" ht="40" customHeight="1" x14ac:dyDescent="0.25">
      <c r="A6" s="516">
        <f>ROW()-ROW(広告費[[#Headers],[番　号]])</f>
        <v>3</v>
      </c>
      <c r="B6" s="431"/>
      <c r="C6" s="432"/>
      <c r="D6" s="509"/>
      <c r="E6" s="517"/>
      <c r="F6" s="510"/>
      <c r="G6" s="571">
        <f>ROUNDDOWN(広告費[[#This Row],[助成対象経費
(A)×(B)
（税抜）]]*1.1,0)</f>
        <v>0</v>
      </c>
      <c r="H6" s="571">
        <f>広告費[[#This Row],[数量
(A)]]*広告費[[#This Row],[単価(B)
（税抜）]]</f>
        <v>0</v>
      </c>
      <c r="I6" s="432"/>
      <c r="J6"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6" s="440"/>
    </row>
    <row r="7" spans="1:27" ht="40" customHeight="1" x14ac:dyDescent="0.25">
      <c r="A7" s="516">
        <f>ROW()-ROW(広告費[[#Headers],[番　号]])</f>
        <v>4</v>
      </c>
      <c r="B7" s="431"/>
      <c r="C7" s="432"/>
      <c r="D7" s="509"/>
      <c r="E7" s="517"/>
      <c r="F7" s="510"/>
      <c r="G7" s="571">
        <f>ROUNDDOWN(広告費[[#This Row],[助成対象経費
(A)×(B)
（税抜）]]*1.1,0)</f>
        <v>0</v>
      </c>
      <c r="H7" s="571">
        <f>広告費[[#This Row],[数量
(A)]]*広告費[[#This Row],[単価(B)
（税抜）]]</f>
        <v>0</v>
      </c>
      <c r="I7" s="432"/>
      <c r="J7"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8" spans="1:27" ht="40" customHeight="1" x14ac:dyDescent="0.25">
      <c r="A8" s="516">
        <f>ROW()-ROW(広告費[[#Headers],[番　号]])</f>
        <v>5</v>
      </c>
      <c r="B8" s="431"/>
      <c r="C8" s="432"/>
      <c r="D8" s="509"/>
      <c r="E8" s="517"/>
      <c r="F8" s="510"/>
      <c r="G8" s="571">
        <f>ROUNDDOWN(広告費[[#This Row],[助成対象経費
(A)×(B)
（税抜）]]*1.1,0)</f>
        <v>0</v>
      </c>
      <c r="H8" s="571">
        <f>広告費[[#This Row],[数量
(A)]]*広告費[[#This Row],[単価(B)
（税抜）]]</f>
        <v>0</v>
      </c>
      <c r="I8" s="432"/>
      <c r="J8"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9" spans="1:27" ht="40" customHeight="1" x14ac:dyDescent="0.25">
      <c r="A9" s="516">
        <f>ROW()-ROW(広告費[[#Headers],[番　号]])</f>
        <v>6</v>
      </c>
      <c r="B9" s="431"/>
      <c r="C9" s="432"/>
      <c r="D9" s="509"/>
      <c r="E9" s="517"/>
      <c r="F9" s="510"/>
      <c r="G9" s="571">
        <f>ROUNDDOWN(広告費[[#This Row],[助成対象経費
(A)×(B)
（税抜）]]*1.1,0)</f>
        <v>0</v>
      </c>
      <c r="H9" s="571">
        <f>広告費[[#This Row],[数量
(A)]]*広告費[[#This Row],[単価(B)
（税抜）]]</f>
        <v>0</v>
      </c>
      <c r="I9" s="432"/>
      <c r="J9"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0" spans="1:27" ht="40" customHeight="1" x14ac:dyDescent="0.25">
      <c r="A10" s="516">
        <f>ROW()-ROW(広告費[[#Headers],[番　号]])</f>
        <v>7</v>
      </c>
      <c r="B10" s="431"/>
      <c r="C10" s="432"/>
      <c r="D10" s="509"/>
      <c r="E10" s="517"/>
      <c r="F10" s="510"/>
      <c r="G10" s="571">
        <f>ROUNDDOWN(広告費[[#This Row],[助成対象経費
(A)×(B)
（税抜）]]*1.1,0)</f>
        <v>0</v>
      </c>
      <c r="H10" s="571">
        <f>広告費[[#This Row],[数量
(A)]]*広告費[[#This Row],[単価(B)
（税抜）]]</f>
        <v>0</v>
      </c>
      <c r="I10" s="432"/>
      <c r="J10"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1" spans="1:27" ht="40" customHeight="1" x14ac:dyDescent="0.25">
      <c r="A11" s="516">
        <f>ROW()-ROW(広告費[[#Headers],[番　号]])</f>
        <v>8</v>
      </c>
      <c r="B11" s="431"/>
      <c r="C11" s="432"/>
      <c r="D11" s="509"/>
      <c r="E11" s="517"/>
      <c r="F11" s="510"/>
      <c r="G11" s="571">
        <f>ROUNDDOWN(広告費[[#This Row],[助成対象経費
(A)×(B)
（税抜）]]*1.1,0)</f>
        <v>0</v>
      </c>
      <c r="H11" s="571">
        <f>広告費[[#This Row],[数量
(A)]]*広告費[[#This Row],[単価(B)
（税抜）]]</f>
        <v>0</v>
      </c>
      <c r="I11" s="432"/>
      <c r="J11"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2" spans="1:27" ht="40" customHeight="1" x14ac:dyDescent="0.25">
      <c r="A12" s="516">
        <f>ROW()-ROW(広告費[[#Headers],[番　号]])</f>
        <v>9</v>
      </c>
      <c r="B12" s="431"/>
      <c r="C12" s="432"/>
      <c r="D12" s="509"/>
      <c r="E12" s="518"/>
      <c r="F12" s="510"/>
      <c r="G12" s="572">
        <f>ROUNDDOWN(広告費[[#This Row],[助成対象経費
(A)×(B)
（税抜）]]*1.1,0)</f>
        <v>0</v>
      </c>
      <c r="H12" s="571">
        <f>広告費[[#This Row],[数量
(A)]]*広告費[[#This Row],[単価(B)
（税抜）]]</f>
        <v>0</v>
      </c>
      <c r="I12" s="432"/>
      <c r="J12"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3" spans="1:27" ht="40" customHeight="1" x14ac:dyDescent="0.25">
      <c r="A13" s="516">
        <f>ROW()-ROW(広告費[[#Headers],[番　号]])</f>
        <v>10</v>
      </c>
      <c r="B13" s="431"/>
      <c r="C13" s="432"/>
      <c r="D13" s="509"/>
      <c r="E13" s="518"/>
      <c r="F13" s="510"/>
      <c r="G13" s="572">
        <f>ROUNDDOWN(広告費[[#This Row],[助成対象経費
(A)×(B)
（税抜）]]*1.1,0)</f>
        <v>0</v>
      </c>
      <c r="H13" s="571">
        <f>広告費[[#This Row],[数量
(A)]]*広告費[[#This Row],[単価(B)
（税抜）]]</f>
        <v>0</v>
      </c>
      <c r="I13" s="432"/>
      <c r="J13" s="43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4" spans="1:27" ht="26.25" customHeight="1" x14ac:dyDescent="0.25">
      <c r="A14" s="511"/>
      <c r="B14" s="512"/>
      <c r="C14" s="512"/>
      <c r="D14" s="512"/>
      <c r="E14" s="512"/>
      <c r="F14" s="519" t="s">
        <v>700</v>
      </c>
      <c r="G14" s="447">
        <f>SUBTOTAL(109,広告費[助成事業に
要する経費
（税込）])</f>
        <v>0</v>
      </c>
      <c r="H14" s="447">
        <f>SUBTOTAL(109,広告費[助成対象経費
(A)×(B)
（税抜）])</f>
        <v>0</v>
      </c>
      <c r="I14" s="513"/>
      <c r="J14" s="449"/>
    </row>
    <row r="15" spans="1:27" ht="27" customHeight="1" x14ac:dyDescent="0.25"/>
    <row r="16" spans="1:27" ht="27" customHeight="1" x14ac:dyDescent="0.25"/>
    <row r="17" ht="27" customHeight="1" x14ac:dyDescent="0.25"/>
    <row r="18" ht="27" customHeight="1" x14ac:dyDescent="0.25"/>
    <row r="19" ht="27" customHeight="1" x14ac:dyDescent="0.25"/>
    <row r="20" ht="27" customHeight="1" x14ac:dyDescent="0.25"/>
    <row r="21" ht="27" customHeight="1" x14ac:dyDescent="0.25"/>
  </sheetData>
  <sheetProtection algorithmName="SHA-512" hashValue="1f7PsICBlOLG7rnIL573phDak1KsYjKVnH4OPPEHGeAIKF+AUbGhqCOLsWPO90b7HCKqSWFwXfWHzOlJ1dPX8w==" saltValue="azXstHphJ4mqT2UNeVMK+Q==" spinCount="100000" sheet="1" formatCells="0" formatRows="0" insertRows="0" deleteRows="0" selectLockedCells="1"/>
  <mergeCells count="2">
    <mergeCell ref="A1:H1"/>
    <mergeCell ref="B2:H2"/>
  </mergeCells>
  <phoneticPr fontId="1"/>
  <conditionalFormatting sqref="B4:F13 I4:I13">
    <cfRule type="expression" dxfId="88" priority="1">
      <formula>AND(OR($B4&lt;&gt;"",$C4&lt;&gt;"",$D4&lt;&gt;"",$E4&lt;&gt;"",$F4&lt;&gt;""),B4="")</formula>
    </cfRule>
  </conditionalFormatting>
  <dataValidations count="4">
    <dataValidation allowBlank="1" showInputMessage="1" showErrorMessage="1" promptTitle="具体的に記載してください" prompt="未定等不明確の場合は、 申請時点の候補先を記入してください" sqref="I4:I13"/>
    <dataValidation type="list" allowBlank="1" showInputMessage="1" showErrorMessage="1" promptTitle="広告種別を選択してください" prompt="_x000a_" sqref="B4:B13">
      <formula1>"パンフレット,チラシ,ホームページ,新聞広告,雑誌広告,WEB広告,PR動画"</formula1>
    </dataValidation>
    <dataValidation imeMode="halfAlpha" allowBlank="1" showInputMessage="1" showErrorMessage="1" sqref="F4:F13"/>
    <dataValidation type="custom" allowBlank="1" showInputMessage="1" showErrorMessage="1" sqref="J4:J13">
      <formula1>ISERROR(FIND(CHAR(10),J4))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1"/>
  <sheetViews>
    <sheetView showZeros="0" view="pageBreakPreview" topLeftCell="H1" zoomScaleNormal="130" zoomScaleSheetLayoutView="100" zoomScalePageLayoutView="115" workbookViewId="0">
      <selection sqref="A1:I1"/>
    </sheetView>
  </sheetViews>
  <sheetFormatPr defaultColWidth="2.15234375" defaultRowHeight="11.6" x14ac:dyDescent="0.25"/>
  <cols>
    <col min="1" max="1" width="6.4609375" style="573" customWidth="1"/>
    <col min="2" max="2" width="13.765625" style="573" customWidth="1"/>
    <col min="3" max="3" width="10.61328125" style="573" customWidth="1"/>
    <col min="4" max="4" width="15.84375" style="573" customWidth="1"/>
    <col min="5" max="5" width="6.23046875" style="573" customWidth="1"/>
    <col min="6" max="6" width="4.3828125" style="573" customWidth="1"/>
    <col min="7" max="7" width="11.84375" style="573" customWidth="1"/>
    <col min="8" max="9" width="13.15234375" style="573" customWidth="1"/>
    <col min="10" max="10" width="12.4609375" style="573" customWidth="1"/>
    <col min="11" max="11" width="2.4609375" style="439" customWidth="1"/>
    <col min="12" max="12" width="11.23046875" style="439" customWidth="1"/>
    <col min="13" max="13" width="9.4609375" style="439" customWidth="1"/>
    <col min="14" max="14" width="6.23046875" style="439" customWidth="1"/>
    <col min="15" max="213" width="2.15234375" style="439" customWidth="1"/>
    <col min="214" max="16384" width="2.15234375" style="439"/>
  </cols>
  <sheetData>
    <row r="1" spans="1:28" ht="15" customHeight="1" x14ac:dyDescent="0.25">
      <c r="A1" s="1076" t="s">
        <v>794</v>
      </c>
      <c r="B1" s="1076"/>
      <c r="C1" s="1076"/>
      <c r="D1" s="1076"/>
      <c r="E1" s="1076"/>
      <c r="F1" s="1076"/>
      <c r="G1" s="1076"/>
      <c r="H1" s="1076"/>
      <c r="I1" s="1076"/>
    </row>
    <row r="2" spans="1:28" ht="15" customHeight="1" x14ac:dyDescent="0.25">
      <c r="B2" s="1077"/>
      <c r="C2" s="1078"/>
      <c r="D2" s="1078"/>
      <c r="E2" s="1078"/>
      <c r="F2" s="1078"/>
      <c r="G2" s="1078"/>
      <c r="H2" s="1078"/>
      <c r="I2" s="1078"/>
      <c r="J2" s="574" t="s">
        <v>688</v>
      </c>
    </row>
    <row r="3" spans="1:28" ht="67.5" customHeight="1" x14ac:dyDescent="0.25">
      <c r="A3" s="575" t="s">
        <v>689</v>
      </c>
      <c r="B3" s="575" t="s">
        <v>795</v>
      </c>
      <c r="C3" s="575" t="s">
        <v>796</v>
      </c>
      <c r="D3" s="575" t="s">
        <v>797</v>
      </c>
      <c r="E3" s="575" t="s">
        <v>693</v>
      </c>
      <c r="F3" s="576" t="s">
        <v>694</v>
      </c>
      <c r="G3" s="575" t="s">
        <v>695</v>
      </c>
      <c r="H3" s="575" t="s">
        <v>696</v>
      </c>
      <c r="I3" s="575" t="s">
        <v>697</v>
      </c>
      <c r="J3" s="575" t="s">
        <v>798</v>
      </c>
      <c r="K3" s="577" t="s">
        <v>699</v>
      </c>
      <c r="L3" s="440"/>
    </row>
    <row r="4" spans="1:28" ht="40" customHeight="1" x14ac:dyDescent="0.25">
      <c r="A4" s="520">
        <f>ROW()-ROW(展示会等参加費[[#Headers],[番　号]])</f>
        <v>1</v>
      </c>
      <c r="B4" s="432"/>
      <c r="C4" s="432"/>
      <c r="D4" s="432"/>
      <c r="E4" s="509"/>
      <c r="F4" s="517"/>
      <c r="G4" s="510"/>
      <c r="H4" s="571">
        <f>ROUNDDOWN(展示会等参加費[[#This Row],[助成対象経費
(A)×(B)
（税抜）]]*1.1,0)</f>
        <v>0</v>
      </c>
      <c r="I4" s="571">
        <f>展示会等参加費[[#This Row],[数量
(A)]]*展示会等参加費[[#This Row],[単価(B)
（税抜）]]</f>
        <v>0</v>
      </c>
      <c r="J4" s="432"/>
      <c r="K4"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437"/>
      <c r="M4" s="438"/>
      <c r="N4" s="438"/>
      <c r="O4" s="438"/>
      <c r="P4" s="438"/>
      <c r="Q4" s="438"/>
      <c r="R4" s="438"/>
      <c r="S4" s="438"/>
      <c r="T4" s="438"/>
      <c r="U4" s="438"/>
      <c r="V4" s="438"/>
      <c r="W4" s="438"/>
      <c r="X4" s="438"/>
      <c r="Y4" s="438"/>
      <c r="Z4" s="438"/>
      <c r="AA4" s="438"/>
      <c r="AB4" s="438"/>
    </row>
    <row r="5" spans="1:28" ht="40" customHeight="1" x14ac:dyDescent="0.25">
      <c r="A5" s="520">
        <f>ROW()-ROW(展示会等参加費[[#Headers],[番　号]])</f>
        <v>2</v>
      </c>
      <c r="B5" s="432"/>
      <c r="C5" s="432"/>
      <c r="D5" s="432"/>
      <c r="E5" s="509"/>
      <c r="F5" s="517"/>
      <c r="G5" s="510"/>
      <c r="H5" s="571">
        <f>ROUNDDOWN(展示会等参加費[[#This Row],[助成対象経費
(A)×(B)
（税抜）]]*1.1,0)</f>
        <v>0</v>
      </c>
      <c r="I5" s="571">
        <f>展示会等参加費[[#This Row],[数量
(A)]]*展示会等参加費[[#This Row],[単価(B)
（税抜）]]</f>
        <v>0</v>
      </c>
      <c r="J5" s="432"/>
      <c r="K5"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440"/>
      <c r="M5" s="441"/>
      <c r="N5" s="441"/>
    </row>
    <row r="6" spans="1:28" ht="40" customHeight="1" x14ac:dyDescent="0.25">
      <c r="A6" s="520">
        <f>ROW()-ROW(展示会等参加費[[#Headers],[番　号]])</f>
        <v>3</v>
      </c>
      <c r="B6" s="432"/>
      <c r="C6" s="432"/>
      <c r="D6" s="432"/>
      <c r="E6" s="509"/>
      <c r="F6" s="517"/>
      <c r="G6" s="510"/>
      <c r="H6" s="571">
        <f>ROUNDDOWN(展示会等参加費[[#This Row],[助成対象経費
(A)×(B)
（税抜）]]*1.1,0)</f>
        <v>0</v>
      </c>
      <c r="I6" s="571">
        <f>展示会等参加費[[#This Row],[数量
(A)]]*展示会等参加費[[#This Row],[単価(B)
（税抜）]]</f>
        <v>0</v>
      </c>
      <c r="J6" s="432"/>
      <c r="K6"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440"/>
    </row>
    <row r="7" spans="1:28" ht="40" customHeight="1" x14ac:dyDescent="0.25">
      <c r="A7" s="520">
        <f>ROW()-ROW(展示会等参加費[[#Headers],[番　号]])</f>
        <v>4</v>
      </c>
      <c r="B7" s="432"/>
      <c r="C7" s="432"/>
      <c r="D7" s="432"/>
      <c r="E7" s="509"/>
      <c r="F7" s="517"/>
      <c r="G7" s="510"/>
      <c r="H7" s="571">
        <f>ROUNDDOWN(展示会等参加費[[#This Row],[助成対象経費
(A)×(B)
（税抜）]]*1.1,0)</f>
        <v>0</v>
      </c>
      <c r="I7" s="571">
        <f>展示会等参加費[[#This Row],[数量
(A)]]*展示会等参加費[[#This Row],[単価(B)
（税抜）]]</f>
        <v>0</v>
      </c>
      <c r="J7" s="432"/>
      <c r="K7"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ht="40" customHeight="1" x14ac:dyDescent="0.25">
      <c r="A8" s="520">
        <f>ROW()-ROW(展示会等参加費[[#Headers],[番　号]])</f>
        <v>5</v>
      </c>
      <c r="B8" s="432"/>
      <c r="C8" s="432"/>
      <c r="D8" s="432"/>
      <c r="E8" s="509"/>
      <c r="F8" s="517"/>
      <c r="G8" s="510"/>
      <c r="H8" s="571">
        <f>ROUNDDOWN(展示会等参加費[[#This Row],[助成対象経費
(A)×(B)
（税抜）]]*1.1,0)</f>
        <v>0</v>
      </c>
      <c r="I8" s="571">
        <f>展示会等参加費[[#This Row],[数量
(A)]]*展示会等参加費[[#This Row],[単価(B)
（税抜）]]</f>
        <v>0</v>
      </c>
      <c r="J8" s="432"/>
      <c r="K8"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ht="40" customHeight="1" x14ac:dyDescent="0.25">
      <c r="A9" s="520">
        <f>ROW()-ROW(展示会等参加費[[#Headers],[番　号]])</f>
        <v>6</v>
      </c>
      <c r="B9" s="432"/>
      <c r="C9" s="432"/>
      <c r="D9" s="432"/>
      <c r="E9" s="509"/>
      <c r="F9" s="517"/>
      <c r="G9" s="510"/>
      <c r="H9" s="571">
        <f>ROUNDDOWN(展示会等参加費[[#This Row],[助成対象経費
(A)×(B)
（税抜）]]*1.1,0)</f>
        <v>0</v>
      </c>
      <c r="I9" s="571">
        <f>展示会等参加費[[#This Row],[数量
(A)]]*展示会等参加費[[#This Row],[単価(B)
（税抜）]]</f>
        <v>0</v>
      </c>
      <c r="J9" s="432"/>
      <c r="K9"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ht="40" customHeight="1" x14ac:dyDescent="0.25">
      <c r="A10" s="520">
        <f>ROW()-ROW(展示会等参加費[[#Headers],[番　号]])</f>
        <v>7</v>
      </c>
      <c r="B10" s="432"/>
      <c r="C10" s="432"/>
      <c r="D10" s="432"/>
      <c r="E10" s="509"/>
      <c r="F10" s="517"/>
      <c r="G10" s="510"/>
      <c r="H10" s="571">
        <f>ROUNDDOWN(展示会等参加費[[#This Row],[助成対象経費
(A)×(B)
（税抜）]]*1.1,0)</f>
        <v>0</v>
      </c>
      <c r="I10" s="571">
        <f>展示会等参加費[[#This Row],[数量
(A)]]*展示会等参加費[[#This Row],[単価(B)
（税抜）]]</f>
        <v>0</v>
      </c>
      <c r="J10" s="432"/>
      <c r="K10"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ht="40" customHeight="1" x14ac:dyDescent="0.25">
      <c r="A11" s="520">
        <f>ROW()-ROW(展示会等参加費[[#Headers],[番　号]])</f>
        <v>8</v>
      </c>
      <c r="B11" s="432"/>
      <c r="C11" s="432"/>
      <c r="D11" s="432"/>
      <c r="E11" s="509"/>
      <c r="F11" s="517"/>
      <c r="G11" s="510"/>
      <c r="H11" s="571">
        <f>ROUNDDOWN(展示会等参加費[[#This Row],[助成対象経費
(A)×(B)
（税抜）]]*1.1,0)</f>
        <v>0</v>
      </c>
      <c r="I11" s="571">
        <f>展示会等参加費[[#This Row],[数量
(A)]]*展示会等参加費[[#This Row],[単価(B)
（税抜）]]</f>
        <v>0</v>
      </c>
      <c r="J11" s="432"/>
      <c r="K11"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ht="40" customHeight="1" x14ac:dyDescent="0.25">
      <c r="A12" s="520">
        <f>ROW()-ROW(展示会等参加費[[#Headers],[番　号]])</f>
        <v>9</v>
      </c>
      <c r="B12" s="432"/>
      <c r="C12" s="432"/>
      <c r="D12" s="432"/>
      <c r="E12" s="509"/>
      <c r="F12" s="518"/>
      <c r="G12" s="510"/>
      <c r="H12" s="572">
        <f>ROUNDDOWN(展示会等参加費[[#This Row],[助成対象経費
(A)×(B)
（税抜）]]*1.1,0)</f>
        <v>0</v>
      </c>
      <c r="I12" s="571">
        <f>展示会等参加費[[#This Row],[数量
(A)]]*展示会等参加費[[#This Row],[単価(B)
（税抜）]]</f>
        <v>0</v>
      </c>
      <c r="J12" s="432"/>
      <c r="K12"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ht="40" customHeight="1" x14ac:dyDescent="0.25">
      <c r="A13" s="520">
        <f>ROW()-ROW(展示会等参加費[[#Headers],[番　号]])</f>
        <v>10</v>
      </c>
      <c r="B13" s="432"/>
      <c r="C13" s="432"/>
      <c r="D13" s="432"/>
      <c r="E13" s="509"/>
      <c r="F13" s="518"/>
      <c r="G13" s="510"/>
      <c r="H13" s="572">
        <f>ROUNDDOWN(展示会等参加費[[#This Row],[助成対象経費
(A)×(B)
（税抜）]]*1.1,0)</f>
        <v>0</v>
      </c>
      <c r="I13" s="571">
        <f>展示会等参加費[[#This Row],[数量
(A)]]*展示会等参加費[[#This Row],[単価(B)
（税抜）]]</f>
        <v>0</v>
      </c>
      <c r="J13" s="432"/>
      <c r="K13" s="436"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ht="26.25" customHeight="1" x14ac:dyDescent="0.25">
      <c r="A14" s="511"/>
      <c r="B14" s="512"/>
      <c r="C14" s="512"/>
      <c r="D14" s="512"/>
      <c r="E14" s="512"/>
      <c r="F14" s="512"/>
      <c r="G14" s="519" t="s">
        <v>700</v>
      </c>
      <c r="H14" s="447">
        <f>SUBTOTAL(109,展示会等参加費[助成事業に
要する経費
（税込）])</f>
        <v>0</v>
      </c>
      <c r="I14" s="447">
        <f>SUBTOTAL(109,展示会等参加費[助成対象経費
(A)×(B)
（税抜）])</f>
        <v>0</v>
      </c>
      <c r="J14" s="513"/>
      <c r="K14" s="449"/>
    </row>
    <row r="15" spans="1:28" ht="27" customHeight="1" x14ac:dyDescent="0.25"/>
    <row r="16" spans="1:28" ht="27" customHeight="1" x14ac:dyDescent="0.25"/>
    <row r="17" ht="27" customHeight="1" x14ac:dyDescent="0.25"/>
    <row r="18" ht="27" customHeight="1" x14ac:dyDescent="0.25"/>
    <row r="19" ht="27" customHeight="1" x14ac:dyDescent="0.25"/>
    <row r="20" ht="27" customHeight="1" x14ac:dyDescent="0.25"/>
    <row r="21" ht="27" customHeight="1" x14ac:dyDescent="0.25"/>
  </sheetData>
  <sheetProtection algorithmName="SHA-512" hashValue="r/Cxrn34mb53m3xcCyE571Ibk004zu3H04LfWBPc2UzBurYb8EpSEOqKnjioB3WI8f/mrwk1CQ/N7toTrtgY+Q==" saltValue="9taerPsGj8CY+/AUqLTKsA==" spinCount="100000" sheet="1" formatCells="0" formatRows="0" insertRows="0" deleteRows="0" selectLockedCells="1"/>
  <mergeCells count="2">
    <mergeCell ref="A1:I1"/>
    <mergeCell ref="B2:I2"/>
  </mergeCells>
  <phoneticPr fontId="1"/>
  <conditionalFormatting sqref="J4:J13 B4:G13">
    <cfRule type="expression" dxfId="64" priority="1">
      <formula>AND(OR($B4&lt;&gt;"",$C4&lt;&gt;"",$D4&lt;&gt;"",$E4&lt;&gt;"",$F4&lt;&gt;"",$G4&lt;&gt;""),B4="")</formula>
    </cfRule>
  </conditionalFormatting>
  <dataValidations count="6">
    <dataValidation imeMode="halfAlpha" allowBlank="1" showInputMessage="1" showErrorMessage="1" promptTitle="展示会等出展に要する経費の1回の総額を記入してください" prompt="対象経費は1出展小間料2資材費3輸送費4通訳費です（オンライン展示会は1出展小間料のみ）。" sqref="G5:G13"/>
    <dataValidation allowBlank="1" showInputMessage="1" showErrorMessage="1" prompt="未定等不明確の場合は、 申請時点の候補先を記入してください_x000a_" sqref="J4:J13"/>
    <dataValidation allowBlank="1" showInputMessage="1" showErrorMessage="1" prompt="例：令和5年8月20日～23日_x000a_" sqref="D4:D13"/>
    <dataValidation imeMode="halfAlpha" allowBlank="1" showInputMessage="1" showErrorMessage="1" sqref="E5:E13"/>
    <dataValidation type="custom" allowBlank="1" showInputMessage="1" showErrorMessage="1" sqref="K4:K13">
      <formula1>ISERROR(FIND(CHAR(10),K4))</formula1>
    </dataValidation>
    <dataValidation imeMode="halfAlpha" allowBlank="1" showInputMessage="1" showErrorMessage="1" promptTitle="展示会等出展に要する経費の1回の総額を記入してください" prompt="対象経費は1出展小間料2資材費3輸送費4通訳費です（オンライン展示会は1出展小間料のみ）。" sqref="G4"/>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21"/>
  <sheetViews>
    <sheetView showZeros="0" view="pageBreakPreview" topLeftCell="G1" zoomScaleNormal="130" zoomScaleSheetLayoutView="100" zoomScalePageLayoutView="115" workbookViewId="0">
      <selection activeCell="A2" sqref="A2"/>
    </sheetView>
  </sheetViews>
  <sheetFormatPr defaultColWidth="2.15234375" defaultRowHeight="11.6" x14ac:dyDescent="0.25"/>
  <cols>
    <col min="1" max="1" width="6.4609375" style="573" customWidth="1"/>
    <col min="2" max="2" width="13.765625" style="573" customWidth="1"/>
    <col min="3" max="3" width="10.61328125" style="573" customWidth="1"/>
    <col min="4" max="4" width="6.23046875" style="573" customWidth="1"/>
    <col min="5" max="5" width="4.3828125" style="573" customWidth="1"/>
    <col min="6" max="6" width="11.84375" style="573" customWidth="1"/>
    <col min="7" max="8" width="13.15234375" style="573" customWidth="1"/>
    <col min="9" max="9" width="12.4609375" style="573" customWidth="1"/>
    <col min="10" max="10" width="2.4609375" style="439" customWidth="1"/>
    <col min="11" max="11" width="11.23046875" style="439" customWidth="1"/>
    <col min="12" max="12" width="9.4609375" style="439" customWidth="1"/>
    <col min="13" max="13" width="6.23046875" style="439" customWidth="1"/>
    <col min="14" max="212" width="2.15234375" style="439" customWidth="1"/>
    <col min="213" max="16384" width="2.15234375" style="439"/>
  </cols>
  <sheetData>
    <row r="1" spans="1:27" ht="15" customHeight="1" x14ac:dyDescent="0.25">
      <c r="A1" s="1076" t="s">
        <v>799</v>
      </c>
      <c r="B1" s="1076"/>
      <c r="C1" s="1076"/>
      <c r="D1" s="1076"/>
      <c r="E1" s="1076"/>
      <c r="F1" s="1076"/>
      <c r="G1" s="1076"/>
      <c r="H1" s="1076"/>
    </row>
    <row r="2" spans="1:27" ht="15" customHeight="1" x14ac:dyDescent="0.25">
      <c r="B2" s="1077"/>
      <c r="C2" s="1078"/>
      <c r="D2" s="1078"/>
      <c r="E2" s="1078"/>
      <c r="F2" s="1078"/>
      <c r="G2" s="1078"/>
      <c r="H2" s="1078"/>
      <c r="I2" s="574" t="s">
        <v>688</v>
      </c>
    </row>
    <row r="3" spans="1:27" ht="67.5" customHeight="1" x14ac:dyDescent="0.25">
      <c r="A3" s="575" t="s">
        <v>689</v>
      </c>
      <c r="B3" s="575" t="s">
        <v>800</v>
      </c>
      <c r="C3" s="575" t="s">
        <v>796</v>
      </c>
      <c r="D3" s="575" t="s">
        <v>693</v>
      </c>
      <c r="E3" s="576" t="s">
        <v>694</v>
      </c>
      <c r="F3" s="575" t="s">
        <v>695</v>
      </c>
      <c r="G3" s="575" t="s">
        <v>696</v>
      </c>
      <c r="H3" s="575" t="s">
        <v>697</v>
      </c>
      <c r="I3" s="575" t="s">
        <v>798</v>
      </c>
      <c r="J3" s="577" t="s">
        <v>699</v>
      </c>
      <c r="K3" s="440"/>
    </row>
    <row r="4" spans="1:27" ht="40" customHeight="1" x14ac:dyDescent="0.25">
      <c r="A4" s="521">
        <f>ROW()-ROW(イベント開催費[[#Headers],[番　号]])</f>
        <v>1</v>
      </c>
      <c r="B4" s="432"/>
      <c r="C4" s="432"/>
      <c r="D4" s="509"/>
      <c r="E4" s="517"/>
      <c r="F4" s="510"/>
      <c r="G4" s="571">
        <f>ROUNDDOWN(イベント開催費[[#This Row],[助成対象経費
(A)×(B)
（税抜）]]*1.1,0)</f>
        <v>0</v>
      </c>
      <c r="H4" s="571">
        <f>イベント開催費[[#This Row],[数量
(A)]]*イベント開催費[[#This Row],[単価(B)
（税抜）]]</f>
        <v>0</v>
      </c>
      <c r="I4" s="432"/>
      <c r="J4"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4" s="437"/>
      <c r="L4" s="438"/>
      <c r="M4" s="438"/>
      <c r="N4" s="438"/>
      <c r="O4" s="438"/>
      <c r="P4" s="438"/>
      <c r="Q4" s="438"/>
      <c r="R4" s="438"/>
      <c r="S4" s="438"/>
      <c r="T4" s="438"/>
      <c r="U4" s="438"/>
      <c r="V4" s="438"/>
      <c r="W4" s="438"/>
      <c r="X4" s="438"/>
      <c r="Y4" s="438"/>
      <c r="Z4" s="438"/>
      <c r="AA4" s="438"/>
    </row>
    <row r="5" spans="1:27" ht="40" customHeight="1" x14ac:dyDescent="0.25">
      <c r="A5" s="521">
        <f>ROW()-ROW(イベント開催費[[#Headers],[番　号]])</f>
        <v>2</v>
      </c>
      <c r="B5" s="432"/>
      <c r="C5" s="432"/>
      <c r="D5" s="509"/>
      <c r="E5" s="517"/>
      <c r="F5" s="510"/>
      <c r="G5" s="571">
        <f>ROUNDDOWN(イベント開催費[[#This Row],[助成対象経費
(A)×(B)
（税抜）]]*1.1,0)</f>
        <v>0</v>
      </c>
      <c r="H5" s="571">
        <f>イベント開催費[[#This Row],[数量
(A)]]*イベント開催費[[#This Row],[単価(B)
（税抜）]]</f>
        <v>0</v>
      </c>
      <c r="I5" s="432"/>
      <c r="J5"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440"/>
      <c r="L5" s="441"/>
      <c r="M5" s="441"/>
    </row>
    <row r="6" spans="1:27" ht="40" customHeight="1" x14ac:dyDescent="0.25">
      <c r="A6" s="521">
        <f>ROW()-ROW(イベント開催費[[#Headers],[番　号]])</f>
        <v>3</v>
      </c>
      <c r="B6" s="432"/>
      <c r="C6" s="432"/>
      <c r="D6" s="509"/>
      <c r="E6" s="517"/>
      <c r="F6" s="510"/>
      <c r="G6" s="571">
        <f>ROUNDDOWN(イベント開催費[[#This Row],[助成対象経費
(A)×(B)
（税抜）]]*1.1,0)</f>
        <v>0</v>
      </c>
      <c r="H6" s="571">
        <f>イベント開催費[[#This Row],[数量
(A)]]*イベント開催費[[#This Row],[単価(B)
（税抜）]]</f>
        <v>0</v>
      </c>
      <c r="I6" s="432"/>
      <c r="J6"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440"/>
    </row>
    <row r="7" spans="1:27" ht="40" customHeight="1" x14ac:dyDescent="0.25">
      <c r="A7" s="521">
        <f>ROW()-ROW(イベント開催費[[#Headers],[番　号]])</f>
        <v>4</v>
      </c>
      <c r="B7" s="432"/>
      <c r="C7" s="432"/>
      <c r="D7" s="509"/>
      <c r="E7" s="517"/>
      <c r="F7" s="510"/>
      <c r="G7" s="571">
        <f>ROUNDDOWN(イベント開催費[[#This Row],[助成対象経費
(A)×(B)
（税抜）]]*1.1,0)</f>
        <v>0</v>
      </c>
      <c r="H7" s="571">
        <f>イベント開催費[[#This Row],[数量
(A)]]*イベント開催費[[#This Row],[単価(B)
（税抜）]]</f>
        <v>0</v>
      </c>
      <c r="I7" s="432"/>
      <c r="J7"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8" spans="1:27" ht="40" customHeight="1" x14ac:dyDescent="0.25">
      <c r="A8" s="521">
        <f>ROW()-ROW(イベント開催費[[#Headers],[番　号]])</f>
        <v>5</v>
      </c>
      <c r="B8" s="432"/>
      <c r="C8" s="432"/>
      <c r="D8" s="509"/>
      <c r="E8" s="517"/>
      <c r="F8" s="510"/>
      <c r="G8" s="571">
        <f>ROUNDDOWN(イベント開催費[[#This Row],[助成対象経費
(A)×(B)
（税抜）]]*1.1,0)</f>
        <v>0</v>
      </c>
      <c r="H8" s="571">
        <f>イベント開催費[[#This Row],[数量
(A)]]*イベント開催費[[#This Row],[単価(B)
（税抜）]]</f>
        <v>0</v>
      </c>
      <c r="I8" s="432"/>
      <c r="J8"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ht="40" customHeight="1" x14ac:dyDescent="0.25">
      <c r="A9" s="521">
        <f>ROW()-ROW(イベント開催費[[#Headers],[番　号]])</f>
        <v>6</v>
      </c>
      <c r="B9" s="432"/>
      <c r="C9" s="432"/>
      <c r="D9" s="509"/>
      <c r="E9" s="517"/>
      <c r="F9" s="510"/>
      <c r="G9" s="571">
        <f>ROUNDDOWN(イベント開催費[[#This Row],[助成対象経費
(A)×(B)
（税抜）]]*1.1,0)</f>
        <v>0</v>
      </c>
      <c r="H9" s="571">
        <f>イベント開催費[[#This Row],[数量
(A)]]*イベント開催費[[#This Row],[単価(B)
（税抜）]]</f>
        <v>0</v>
      </c>
      <c r="I9" s="432"/>
      <c r="J9"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ht="40" customHeight="1" x14ac:dyDescent="0.25">
      <c r="A10" s="521">
        <f>ROW()-ROW(イベント開催費[[#Headers],[番　号]])</f>
        <v>7</v>
      </c>
      <c r="B10" s="432"/>
      <c r="C10" s="432"/>
      <c r="D10" s="509"/>
      <c r="E10" s="517"/>
      <c r="F10" s="510"/>
      <c r="G10" s="571">
        <f>ROUNDDOWN(イベント開催費[[#This Row],[助成対象経費
(A)×(B)
（税抜）]]*1.1,0)</f>
        <v>0</v>
      </c>
      <c r="H10" s="571">
        <f>イベント開催費[[#This Row],[数量
(A)]]*イベント開催費[[#This Row],[単価(B)
（税抜）]]</f>
        <v>0</v>
      </c>
      <c r="I10" s="432"/>
      <c r="J10"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ht="40" customHeight="1" x14ac:dyDescent="0.25">
      <c r="A11" s="521">
        <f>ROW()-ROW(イベント開催費[[#Headers],[番　号]])</f>
        <v>8</v>
      </c>
      <c r="B11" s="432"/>
      <c r="C11" s="432"/>
      <c r="D11" s="509"/>
      <c r="E11" s="517"/>
      <c r="F11" s="510"/>
      <c r="G11" s="571">
        <f>ROUNDDOWN(イベント開催費[[#This Row],[助成対象経費
(A)×(B)
（税抜）]]*1.1,0)</f>
        <v>0</v>
      </c>
      <c r="H11" s="571">
        <f>イベント開催費[[#This Row],[数量
(A)]]*イベント開催費[[#This Row],[単価(B)
（税抜）]]</f>
        <v>0</v>
      </c>
      <c r="I11" s="432"/>
      <c r="J11"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ht="40" customHeight="1" x14ac:dyDescent="0.25">
      <c r="A12" s="521">
        <f>ROW()-ROW(イベント開催費[[#Headers],[番　号]])</f>
        <v>9</v>
      </c>
      <c r="B12" s="432"/>
      <c r="C12" s="432"/>
      <c r="D12" s="509"/>
      <c r="E12" s="518"/>
      <c r="F12" s="510"/>
      <c r="G12" s="572">
        <f>ROUNDDOWN(イベント開催費[[#This Row],[助成対象経費
(A)×(B)
（税抜）]]*1.1,0)</f>
        <v>0</v>
      </c>
      <c r="H12" s="571">
        <f>イベント開催費[[#This Row],[数量
(A)]]*イベント開催費[[#This Row],[単価(B)
（税抜）]]</f>
        <v>0</v>
      </c>
      <c r="I12" s="432"/>
      <c r="J12"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ht="40" customHeight="1" x14ac:dyDescent="0.25">
      <c r="A13" s="521">
        <f>ROW()-ROW(イベント開催費[[#Headers],[番　号]])</f>
        <v>10</v>
      </c>
      <c r="B13" s="432"/>
      <c r="C13" s="432"/>
      <c r="D13" s="509"/>
      <c r="E13" s="518"/>
      <c r="F13" s="510"/>
      <c r="G13" s="572">
        <f>ROUNDDOWN(イベント開催費[[#This Row],[助成対象経費
(A)×(B)
（税抜）]]*1.1,0)</f>
        <v>0</v>
      </c>
      <c r="H13" s="571">
        <f>イベント開催費[[#This Row],[数量
(A)]]*イベント開催費[[#This Row],[単価(B)
（税抜）]]</f>
        <v>0</v>
      </c>
      <c r="I13" s="432"/>
      <c r="J13" s="43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ht="26.25" customHeight="1" x14ac:dyDescent="0.25">
      <c r="A14" s="511"/>
      <c r="B14" s="512"/>
      <c r="C14" s="512"/>
      <c r="D14" s="512"/>
      <c r="E14" s="512"/>
      <c r="F14" s="519" t="s">
        <v>700</v>
      </c>
      <c r="G14" s="447">
        <f>SUBTOTAL(109,イベント開催費[助成事業に
要する経費
（税込）])</f>
        <v>0</v>
      </c>
      <c r="H14" s="447">
        <f>SUBTOTAL(109,イベント開催費[助成対象経費
(A)×(B)
（税抜）])</f>
        <v>0</v>
      </c>
      <c r="I14" s="513"/>
      <c r="J14" s="449"/>
    </row>
    <row r="15" spans="1:27" ht="27" customHeight="1" x14ac:dyDescent="0.25"/>
    <row r="16" spans="1:27" ht="27" customHeight="1" x14ac:dyDescent="0.25"/>
    <row r="17" ht="27" customHeight="1" x14ac:dyDescent="0.25"/>
    <row r="18" ht="27" customHeight="1" x14ac:dyDescent="0.25"/>
    <row r="19" ht="27" customHeight="1" x14ac:dyDescent="0.25"/>
    <row r="20" ht="27" customHeight="1" x14ac:dyDescent="0.25"/>
    <row r="21" ht="27" customHeight="1" x14ac:dyDescent="0.25"/>
  </sheetData>
  <sheetProtection algorithmName="SHA-512" hashValue="B/8hY5wYJPkSRyzYwuNC8lLvbqO6P3Pbeue2qCe7iAc3xHRyhcL+33oTGusRJk3dJb9ikHawJ7o0wijnb0ewqg==" saltValue="mHwoBkxmImsxo5hGWjF5tg==" spinCount="100000" sheet="1" formatCells="0" formatRows="0" insertRows="0" deleteRows="0" selectLockedCells="1"/>
  <mergeCells count="2">
    <mergeCell ref="A1:H1"/>
    <mergeCell ref="B2:H2"/>
  </mergeCells>
  <phoneticPr fontId="1"/>
  <conditionalFormatting sqref="I4:I13 B4:F13">
    <cfRule type="expression" dxfId="38" priority="1">
      <formula>AND(OR($B4&lt;&gt;"",$C4&lt;&gt;"",$D4&lt;&gt;"",$E4&lt;&gt;"",$F4&lt;&gt;""),B4="")</formula>
    </cfRule>
  </conditionalFormatting>
  <dataValidations count="5">
    <dataValidation imeMode="halfAlpha" allowBlank="1" showInputMessage="1" showErrorMessage="1" promptTitle="イベント開催1回あたりの対象経費の総額を記入してください" prompt="対象経費は、1会場借上費用、2資材費、3輸送費、4通訳費の合計額" sqref="F4:F13"/>
    <dataValidation allowBlank="1" showInputMessage="1" showErrorMessage="1" promptTitle="すべての実施イベントに対して、それぞれ計画書が必要となります" prompt="　" sqref="B4:B13"/>
    <dataValidation type="custom" allowBlank="1" showInputMessage="1" showErrorMessage="1" sqref="J4:J13">
      <formula1>ISERROR(FIND(CHAR(10),J4))</formula1>
    </dataValidation>
    <dataValidation imeMode="halfAlpha" allowBlank="1" showInputMessage="1" showErrorMessage="1" sqref="D4:D13"/>
    <dataValidation allowBlank="1" showInputMessage="1" showErrorMessage="1" prompt="未定等不明確の場合は、 申請時点の候補先を記入してください_x000a_" sqref="I4:I13"/>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E62"/>
  <sheetViews>
    <sheetView showZeros="0" view="pageBreakPreview" topLeftCell="W1" zoomScaleNormal="100" zoomScaleSheetLayoutView="100" workbookViewId="0"/>
  </sheetViews>
  <sheetFormatPr defaultColWidth="2.15234375" defaultRowHeight="13.3" x14ac:dyDescent="0.25"/>
  <cols>
    <col min="1" max="50" width="1.84375" style="524" customWidth="1"/>
    <col min="51" max="55" width="2.15234375" style="524"/>
    <col min="56" max="56" width="2.15234375" style="524" customWidth="1"/>
    <col min="57" max="57" width="2.15234375" style="524"/>
    <col min="58" max="264" width="2.15234375" style="525"/>
    <col min="265" max="265" width="2.15234375" style="525" customWidth="1"/>
    <col min="266" max="282" width="2.15234375" style="525"/>
    <col min="283" max="285" width="2.15234375" style="525" customWidth="1"/>
    <col min="286" max="296" width="2.15234375" style="525"/>
    <col min="297" max="297" width="2.15234375" style="525" customWidth="1"/>
    <col min="298" max="311" width="2.15234375" style="525"/>
    <col min="312" max="312" width="2.15234375" style="525" customWidth="1"/>
    <col min="313" max="520" width="2.15234375" style="525"/>
    <col min="521" max="521" width="2.15234375" style="525" customWidth="1"/>
    <col min="522" max="538" width="2.15234375" style="525"/>
    <col min="539" max="541" width="2.15234375" style="525" customWidth="1"/>
    <col min="542" max="552" width="2.15234375" style="525"/>
    <col min="553" max="553" width="2.15234375" style="525" customWidth="1"/>
    <col min="554" max="567" width="2.15234375" style="525"/>
    <col min="568" max="568" width="2.15234375" style="525" customWidth="1"/>
    <col min="569" max="776" width="2.15234375" style="525"/>
    <col min="777" max="777" width="2.15234375" style="525" customWidth="1"/>
    <col min="778" max="794" width="2.15234375" style="525"/>
    <col min="795" max="797" width="2.15234375" style="525" customWidth="1"/>
    <col min="798" max="808" width="2.15234375" style="525"/>
    <col min="809" max="809" width="2.15234375" style="525" customWidth="1"/>
    <col min="810" max="823" width="2.15234375" style="525"/>
    <col min="824" max="824" width="2.15234375" style="525" customWidth="1"/>
    <col min="825" max="1032" width="2.15234375" style="525"/>
    <col min="1033" max="1033" width="2.15234375" style="525" customWidth="1"/>
    <col min="1034" max="1050" width="2.15234375" style="525"/>
    <col min="1051" max="1053" width="2.15234375" style="525" customWidth="1"/>
    <col min="1054" max="1064" width="2.15234375" style="525"/>
    <col min="1065" max="1065" width="2.15234375" style="525" customWidth="1"/>
    <col min="1066" max="1079" width="2.15234375" style="525"/>
    <col min="1080" max="1080" width="2.15234375" style="525" customWidth="1"/>
    <col min="1081" max="1288" width="2.15234375" style="525"/>
    <col min="1289" max="1289" width="2.15234375" style="525" customWidth="1"/>
    <col min="1290" max="1306" width="2.15234375" style="525"/>
    <col min="1307" max="1309" width="2.15234375" style="525" customWidth="1"/>
    <col min="1310" max="1320" width="2.15234375" style="525"/>
    <col min="1321" max="1321" width="2.15234375" style="525" customWidth="1"/>
    <col min="1322" max="1335" width="2.15234375" style="525"/>
    <col min="1336" max="1336" width="2.15234375" style="525" customWidth="1"/>
    <col min="1337" max="1544" width="2.15234375" style="525"/>
    <col min="1545" max="1545" width="2.15234375" style="525" customWidth="1"/>
    <col min="1546" max="1562" width="2.15234375" style="525"/>
    <col min="1563" max="1565" width="2.15234375" style="525" customWidth="1"/>
    <col min="1566" max="1576" width="2.15234375" style="525"/>
    <col min="1577" max="1577" width="2.15234375" style="525" customWidth="1"/>
    <col min="1578" max="1591" width="2.15234375" style="525"/>
    <col min="1592" max="1592" width="2.15234375" style="525" customWidth="1"/>
    <col min="1593" max="1800" width="2.15234375" style="525"/>
    <col min="1801" max="1801" width="2.15234375" style="525" customWidth="1"/>
    <col min="1802" max="1818" width="2.15234375" style="525"/>
    <col min="1819" max="1821" width="2.15234375" style="525" customWidth="1"/>
    <col min="1822" max="1832" width="2.15234375" style="525"/>
    <col min="1833" max="1833" width="2.15234375" style="525" customWidth="1"/>
    <col min="1834" max="1847" width="2.15234375" style="525"/>
    <col min="1848" max="1848" width="2.15234375" style="525" customWidth="1"/>
    <col min="1849" max="2056" width="2.15234375" style="525"/>
    <col min="2057" max="2057" width="2.15234375" style="525" customWidth="1"/>
    <col min="2058" max="2074" width="2.15234375" style="525"/>
    <col min="2075" max="2077" width="2.15234375" style="525" customWidth="1"/>
    <col min="2078" max="2088" width="2.15234375" style="525"/>
    <col min="2089" max="2089" width="2.15234375" style="525" customWidth="1"/>
    <col min="2090" max="2103" width="2.15234375" style="525"/>
    <col min="2104" max="2104" width="2.15234375" style="525" customWidth="1"/>
    <col min="2105" max="2312" width="2.15234375" style="525"/>
    <col min="2313" max="2313" width="2.15234375" style="525" customWidth="1"/>
    <col min="2314" max="2330" width="2.15234375" style="525"/>
    <col min="2331" max="2333" width="2.15234375" style="525" customWidth="1"/>
    <col min="2334" max="2344" width="2.15234375" style="525"/>
    <col min="2345" max="2345" width="2.15234375" style="525" customWidth="1"/>
    <col min="2346" max="2359" width="2.15234375" style="525"/>
    <col min="2360" max="2360" width="2.15234375" style="525" customWidth="1"/>
    <col min="2361" max="2568" width="2.15234375" style="525"/>
    <col min="2569" max="2569" width="2.15234375" style="525" customWidth="1"/>
    <col min="2570" max="2586" width="2.15234375" style="525"/>
    <col min="2587" max="2589" width="2.15234375" style="525" customWidth="1"/>
    <col min="2590" max="2600" width="2.15234375" style="525"/>
    <col min="2601" max="2601" width="2.15234375" style="525" customWidth="1"/>
    <col min="2602" max="2615" width="2.15234375" style="525"/>
    <col min="2616" max="2616" width="2.15234375" style="525" customWidth="1"/>
    <col min="2617" max="2824" width="2.15234375" style="525"/>
    <col min="2825" max="2825" width="2.15234375" style="525" customWidth="1"/>
    <col min="2826" max="2842" width="2.15234375" style="525"/>
    <col min="2843" max="2845" width="2.15234375" style="525" customWidth="1"/>
    <col min="2846" max="2856" width="2.15234375" style="525"/>
    <col min="2857" max="2857" width="2.15234375" style="525" customWidth="1"/>
    <col min="2858" max="2871" width="2.15234375" style="525"/>
    <col min="2872" max="2872" width="2.15234375" style="525" customWidth="1"/>
    <col min="2873" max="3080" width="2.15234375" style="525"/>
    <col min="3081" max="3081" width="2.15234375" style="525" customWidth="1"/>
    <col min="3082" max="3098" width="2.15234375" style="525"/>
    <col min="3099" max="3101" width="2.15234375" style="525" customWidth="1"/>
    <col min="3102" max="3112" width="2.15234375" style="525"/>
    <col min="3113" max="3113" width="2.15234375" style="525" customWidth="1"/>
    <col min="3114" max="3127" width="2.15234375" style="525"/>
    <col min="3128" max="3128" width="2.15234375" style="525" customWidth="1"/>
    <col min="3129" max="3336" width="2.15234375" style="525"/>
    <col min="3337" max="3337" width="2.15234375" style="525" customWidth="1"/>
    <col min="3338" max="3354" width="2.15234375" style="525"/>
    <col min="3355" max="3357" width="2.15234375" style="525" customWidth="1"/>
    <col min="3358" max="3368" width="2.15234375" style="525"/>
    <col min="3369" max="3369" width="2.15234375" style="525" customWidth="1"/>
    <col min="3370" max="3383" width="2.15234375" style="525"/>
    <col min="3384" max="3384" width="2.15234375" style="525" customWidth="1"/>
    <col min="3385" max="3592" width="2.15234375" style="525"/>
    <col min="3593" max="3593" width="2.15234375" style="525" customWidth="1"/>
    <col min="3594" max="3610" width="2.15234375" style="525"/>
    <col min="3611" max="3613" width="2.15234375" style="525" customWidth="1"/>
    <col min="3614" max="3624" width="2.15234375" style="525"/>
    <col min="3625" max="3625" width="2.15234375" style="525" customWidth="1"/>
    <col min="3626" max="3639" width="2.15234375" style="525"/>
    <col min="3640" max="3640" width="2.15234375" style="525" customWidth="1"/>
    <col min="3641" max="3848" width="2.15234375" style="525"/>
    <col min="3849" max="3849" width="2.15234375" style="525" customWidth="1"/>
    <col min="3850" max="3866" width="2.15234375" style="525"/>
    <col min="3867" max="3869" width="2.15234375" style="525" customWidth="1"/>
    <col min="3870" max="3880" width="2.15234375" style="525"/>
    <col min="3881" max="3881" width="2.15234375" style="525" customWidth="1"/>
    <col min="3882" max="3895" width="2.15234375" style="525"/>
    <col min="3896" max="3896" width="2.15234375" style="525" customWidth="1"/>
    <col min="3897" max="4104" width="2.15234375" style="525"/>
    <col min="4105" max="4105" width="2.15234375" style="525" customWidth="1"/>
    <col min="4106" max="4122" width="2.15234375" style="525"/>
    <col min="4123" max="4125" width="2.15234375" style="525" customWidth="1"/>
    <col min="4126" max="4136" width="2.15234375" style="525"/>
    <col min="4137" max="4137" width="2.15234375" style="525" customWidth="1"/>
    <col min="4138" max="4151" width="2.15234375" style="525"/>
    <col min="4152" max="4152" width="2.15234375" style="525" customWidth="1"/>
    <col min="4153" max="4360" width="2.15234375" style="525"/>
    <col min="4361" max="4361" width="2.15234375" style="525" customWidth="1"/>
    <col min="4362" max="4378" width="2.15234375" style="525"/>
    <col min="4379" max="4381" width="2.15234375" style="525" customWidth="1"/>
    <col min="4382" max="4392" width="2.15234375" style="525"/>
    <col min="4393" max="4393" width="2.15234375" style="525" customWidth="1"/>
    <col min="4394" max="4407" width="2.15234375" style="525"/>
    <col min="4408" max="4408" width="2.15234375" style="525" customWidth="1"/>
    <col min="4409" max="4616" width="2.15234375" style="525"/>
    <col min="4617" max="4617" width="2.15234375" style="525" customWidth="1"/>
    <col min="4618" max="4634" width="2.15234375" style="525"/>
    <col min="4635" max="4637" width="2.15234375" style="525" customWidth="1"/>
    <col min="4638" max="4648" width="2.15234375" style="525"/>
    <col min="4649" max="4649" width="2.15234375" style="525" customWidth="1"/>
    <col min="4650" max="4663" width="2.15234375" style="525"/>
    <col min="4664" max="4664" width="2.15234375" style="525" customWidth="1"/>
    <col min="4665" max="4872" width="2.15234375" style="525"/>
    <col min="4873" max="4873" width="2.15234375" style="525" customWidth="1"/>
    <col min="4874" max="4890" width="2.15234375" style="525"/>
    <col min="4891" max="4893" width="2.15234375" style="525" customWidth="1"/>
    <col min="4894" max="4904" width="2.15234375" style="525"/>
    <col min="4905" max="4905" width="2.15234375" style="525" customWidth="1"/>
    <col min="4906" max="4919" width="2.15234375" style="525"/>
    <col min="4920" max="4920" width="2.15234375" style="525" customWidth="1"/>
    <col min="4921" max="5128" width="2.15234375" style="525"/>
    <col min="5129" max="5129" width="2.15234375" style="525" customWidth="1"/>
    <col min="5130" max="5146" width="2.15234375" style="525"/>
    <col min="5147" max="5149" width="2.15234375" style="525" customWidth="1"/>
    <col min="5150" max="5160" width="2.15234375" style="525"/>
    <col min="5161" max="5161" width="2.15234375" style="525" customWidth="1"/>
    <col min="5162" max="5175" width="2.15234375" style="525"/>
    <col min="5176" max="5176" width="2.15234375" style="525" customWidth="1"/>
    <col min="5177" max="5384" width="2.15234375" style="525"/>
    <col min="5385" max="5385" width="2.15234375" style="525" customWidth="1"/>
    <col min="5386" max="5402" width="2.15234375" style="525"/>
    <col min="5403" max="5405" width="2.15234375" style="525" customWidth="1"/>
    <col min="5406" max="5416" width="2.15234375" style="525"/>
    <col min="5417" max="5417" width="2.15234375" style="525" customWidth="1"/>
    <col min="5418" max="5431" width="2.15234375" style="525"/>
    <col min="5432" max="5432" width="2.15234375" style="525" customWidth="1"/>
    <col min="5433" max="5640" width="2.15234375" style="525"/>
    <col min="5641" max="5641" width="2.15234375" style="525" customWidth="1"/>
    <col min="5642" max="5658" width="2.15234375" style="525"/>
    <col min="5659" max="5661" width="2.15234375" style="525" customWidth="1"/>
    <col min="5662" max="5672" width="2.15234375" style="525"/>
    <col min="5673" max="5673" width="2.15234375" style="525" customWidth="1"/>
    <col min="5674" max="5687" width="2.15234375" style="525"/>
    <col min="5688" max="5688" width="2.15234375" style="525" customWidth="1"/>
    <col min="5689" max="5896" width="2.15234375" style="525"/>
    <col min="5897" max="5897" width="2.15234375" style="525" customWidth="1"/>
    <col min="5898" max="5914" width="2.15234375" style="525"/>
    <col min="5915" max="5917" width="2.15234375" style="525" customWidth="1"/>
    <col min="5918" max="5928" width="2.15234375" style="525"/>
    <col min="5929" max="5929" width="2.15234375" style="525" customWidth="1"/>
    <col min="5930" max="5943" width="2.15234375" style="525"/>
    <col min="5944" max="5944" width="2.15234375" style="525" customWidth="1"/>
    <col min="5945" max="6152" width="2.15234375" style="525"/>
    <col min="6153" max="6153" width="2.15234375" style="525" customWidth="1"/>
    <col min="6154" max="6170" width="2.15234375" style="525"/>
    <col min="6171" max="6173" width="2.15234375" style="525" customWidth="1"/>
    <col min="6174" max="6184" width="2.15234375" style="525"/>
    <col min="6185" max="6185" width="2.15234375" style="525" customWidth="1"/>
    <col min="6186" max="6199" width="2.15234375" style="525"/>
    <col min="6200" max="6200" width="2.15234375" style="525" customWidth="1"/>
    <col min="6201" max="6408" width="2.15234375" style="525"/>
    <col min="6409" max="6409" width="2.15234375" style="525" customWidth="1"/>
    <col min="6410" max="6426" width="2.15234375" style="525"/>
    <col min="6427" max="6429" width="2.15234375" style="525" customWidth="1"/>
    <col min="6430" max="6440" width="2.15234375" style="525"/>
    <col min="6441" max="6441" width="2.15234375" style="525" customWidth="1"/>
    <col min="6442" max="6455" width="2.15234375" style="525"/>
    <col min="6456" max="6456" width="2.15234375" style="525" customWidth="1"/>
    <col min="6457" max="6664" width="2.15234375" style="525"/>
    <col min="6665" max="6665" width="2.15234375" style="525" customWidth="1"/>
    <col min="6666" max="6682" width="2.15234375" style="525"/>
    <col min="6683" max="6685" width="2.15234375" style="525" customWidth="1"/>
    <col min="6686" max="6696" width="2.15234375" style="525"/>
    <col min="6697" max="6697" width="2.15234375" style="525" customWidth="1"/>
    <col min="6698" max="6711" width="2.15234375" style="525"/>
    <col min="6712" max="6712" width="2.15234375" style="525" customWidth="1"/>
    <col min="6713" max="6920" width="2.15234375" style="525"/>
    <col min="6921" max="6921" width="2.15234375" style="525" customWidth="1"/>
    <col min="6922" max="6938" width="2.15234375" style="525"/>
    <col min="6939" max="6941" width="2.15234375" style="525" customWidth="1"/>
    <col min="6942" max="6952" width="2.15234375" style="525"/>
    <col min="6953" max="6953" width="2.15234375" style="525" customWidth="1"/>
    <col min="6954" max="6967" width="2.15234375" style="525"/>
    <col min="6968" max="6968" width="2.15234375" style="525" customWidth="1"/>
    <col min="6969" max="7176" width="2.15234375" style="525"/>
    <col min="7177" max="7177" width="2.15234375" style="525" customWidth="1"/>
    <col min="7178" max="7194" width="2.15234375" style="525"/>
    <col min="7195" max="7197" width="2.15234375" style="525" customWidth="1"/>
    <col min="7198" max="7208" width="2.15234375" style="525"/>
    <col min="7209" max="7209" width="2.15234375" style="525" customWidth="1"/>
    <col min="7210" max="7223" width="2.15234375" style="525"/>
    <col min="7224" max="7224" width="2.15234375" style="525" customWidth="1"/>
    <col min="7225" max="7432" width="2.15234375" style="525"/>
    <col min="7433" max="7433" width="2.15234375" style="525" customWidth="1"/>
    <col min="7434" max="7450" width="2.15234375" style="525"/>
    <col min="7451" max="7453" width="2.15234375" style="525" customWidth="1"/>
    <col min="7454" max="7464" width="2.15234375" style="525"/>
    <col min="7465" max="7465" width="2.15234375" style="525" customWidth="1"/>
    <col min="7466" max="7479" width="2.15234375" style="525"/>
    <col min="7480" max="7480" width="2.15234375" style="525" customWidth="1"/>
    <col min="7481" max="7688" width="2.15234375" style="525"/>
    <col min="7689" max="7689" width="2.15234375" style="525" customWidth="1"/>
    <col min="7690" max="7706" width="2.15234375" style="525"/>
    <col min="7707" max="7709" width="2.15234375" style="525" customWidth="1"/>
    <col min="7710" max="7720" width="2.15234375" style="525"/>
    <col min="7721" max="7721" width="2.15234375" style="525" customWidth="1"/>
    <col min="7722" max="7735" width="2.15234375" style="525"/>
    <col min="7736" max="7736" width="2.15234375" style="525" customWidth="1"/>
    <col min="7737" max="7944" width="2.15234375" style="525"/>
    <col min="7945" max="7945" width="2.15234375" style="525" customWidth="1"/>
    <col min="7946" max="7962" width="2.15234375" style="525"/>
    <col min="7963" max="7965" width="2.15234375" style="525" customWidth="1"/>
    <col min="7966" max="7976" width="2.15234375" style="525"/>
    <col min="7977" max="7977" width="2.15234375" style="525" customWidth="1"/>
    <col min="7978" max="7991" width="2.15234375" style="525"/>
    <col min="7992" max="7992" width="2.15234375" style="525" customWidth="1"/>
    <col min="7993" max="8200" width="2.15234375" style="525"/>
    <col min="8201" max="8201" width="2.15234375" style="525" customWidth="1"/>
    <col min="8202" max="8218" width="2.15234375" style="525"/>
    <col min="8219" max="8221" width="2.15234375" style="525" customWidth="1"/>
    <col min="8222" max="8232" width="2.15234375" style="525"/>
    <col min="8233" max="8233" width="2.15234375" style="525" customWidth="1"/>
    <col min="8234" max="8247" width="2.15234375" style="525"/>
    <col min="8248" max="8248" width="2.15234375" style="525" customWidth="1"/>
    <col min="8249" max="8456" width="2.15234375" style="525"/>
    <col min="8457" max="8457" width="2.15234375" style="525" customWidth="1"/>
    <col min="8458" max="8474" width="2.15234375" style="525"/>
    <col min="8475" max="8477" width="2.15234375" style="525" customWidth="1"/>
    <col min="8478" max="8488" width="2.15234375" style="525"/>
    <col min="8489" max="8489" width="2.15234375" style="525" customWidth="1"/>
    <col min="8490" max="8503" width="2.15234375" style="525"/>
    <col min="8504" max="8504" width="2.15234375" style="525" customWidth="1"/>
    <col min="8505" max="8712" width="2.15234375" style="525"/>
    <col min="8713" max="8713" width="2.15234375" style="525" customWidth="1"/>
    <col min="8714" max="8730" width="2.15234375" style="525"/>
    <col min="8731" max="8733" width="2.15234375" style="525" customWidth="1"/>
    <col min="8734" max="8744" width="2.15234375" style="525"/>
    <col min="8745" max="8745" width="2.15234375" style="525" customWidth="1"/>
    <col min="8746" max="8759" width="2.15234375" style="525"/>
    <col min="8760" max="8760" width="2.15234375" style="525" customWidth="1"/>
    <col min="8761" max="8968" width="2.15234375" style="525"/>
    <col min="8969" max="8969" width="2.15234375" style="525" customWidth="1"/>
    <col min="8970" max="8986" width="2.15234375" style="525"/>
    <col min="8987" max="8989" width="2.15234375" style="525" customWidth="1"/>
    <col min="8990" max="9000" width="2.15234375" style="525"/>
    <col min="9001" max="9001" width="2.15234375" style="525" customWidth="1"/>
    <col min="9002" max="9015" width="2.15234375" style="525"/>
    <col min="9016" max="9016" width="2.15234375" style="525" customWidth="1"/>
    <col min="9017" max="9224" width="2.15234375" style="525"/>
    <col min="9225" max="9225" width="2.15234375" style="525" customWidth="1"/>
    <col min="9226" max="9242" width="2.15234375" style="525"/>
    <col min="9243" max="9245" width="2.15234375" style="525" customWidth="1"/>
    <col min="9246" max="9256" width="2.15234375" style="525"/>
    <col min="9257" max="9257" width="2.15234375" style="525" customWidth="1"/>
    <col min="9258" max="9271" width="2.15234375" style="525"/>
    <col min="9272" max="9272" width="2.15234375" style="525" customWidth="1"/>
    <col min="9273" max="9480" width="2.15234375" style="525"/>
    <col min="9481" max="9481" width="2.15234375" style="525" customWidth="1"/>
    <col min="9482" max="9498" width="2.15234375" style="525"/>
    <col min="9499" max="9501" width="2.15234375" style="525" customWidth="1"/>
    <col min="9502" max="9512" width="2.15234375" style="525"/>
    <col min="9513" max="9513" width="2.15234375" style="525" customWidth="1"/>
    <col min="9514" max="9527" width="2.15234375" style="525"/>
    <col min="9528" max="9528" width="2.15234375" style="525" customWidth="1"/>
    <col min="9529" max="9736" width="2.15234375" style="525"/>
    <col min="9737" max="9737" width="2.15234375" style="525" customWidth="1"/>
    <col min="9738" max="9754" width="2.15234375" style="525"/>
    <col min="9755" max="9757" width="2.15234375" style="525" customWidth="1"/>
    <col min="9758" max="9768" width="2.15234375" style="525"/>
    <col min="9769" max="9769" width="2.15234375" style="525" customWidth="1"/>
    <col min="9770" max="9783" width="2.15234375" style="525"/>
    <col min="9784" max="9784" width="2.15234375" style="525" customWidth="1"/>
    <col min="9785" max="9992" width="2.15234375" style="525"/>
    <col min="9993" max="9993" width="2.15234375" style="525" customWidth="1"/>
    <col min="9994" max="10010" width="2.15234375" style="525"/>
    <col min="10011" max="10013" width="2.15234375" style="525" customWidth="1"/>
    <col min="10014" max="10024" width="2.15234375" style="525"/>
    <col min="10025" max="10025" width="2.15234375" style="525" customWidth="1"/>
    <col min="10026" max="10039" width="2.15234375" style="525"/>
    <col min="10040" max="10040" width="2.15234375" style="525" customWidth="1"/>
    <col min="10041" max="10248" width="2.15234375" style="525"/>
    <col min="10249" max="10249" width="2.15234375" style="525" customWidth="1"/>
    <col min="10250" max="10266" width="2.15234375" style="525"/>
    <col min="10267" max="10269" width="2.15234375" style="525" customWidth="1"/>
    <col min="10270" max="10280" width="2.15234375" style="525"/>
    <col min="10281" max="10281" width="2.15234375" style="525" customWidth="1"/>
    <col min="10282" max="10295" width="2.15234375" style="525"/>
    <col min="10296" max="10296" width="2.15234375" style="525" customWidth="1"/>
    <col min="10297" max="10504" width="2.15234375" style="525"/>
    <col min="10505" max="10505" width="2.15234375" style="525" customWidth="1"/>
    <col min="10506" max="10522" width="2.15234375" style="525"/>
    <col min="10523" max="10525" width="2.15234375" style="525" customWidth="1"/>
    <col min="10526" max="10536" width="2.15234375" style="525"/>
    <col min="10537" max="10537" width="2.15234375" style="525" customWidth="1"/>
    <col min="10538" max="10551" width="2.15234375" style="525"/>
    <col min="10552" max="10552" width="2.15234375" style="525" customWidth="1"/>
    <col min="10553" max="10760" width="2.15234375" style="525"/>
    <col min="10761" max="10761" width="2.15234375" style="525" customWidth="1"/>
    <col min="10762" max="10778" width="2.15234375" style="525"/>
    <col min="10779" max="10781" width="2.15234375" style="525" customWidth="1"/>
    <col min="10782" max="10792" width="2.15234375" style="525"/>
    <col min="10793" max="10793" width="2.15234375" style="525" customWidth="1"/>
    <col min="10794" max="10807" width="2.15234375" style="525"/>
    <col min="10808" max="10808" width="2.15234375" style="525" customWidth="1"/>
    <col min="10809" max="11016" width="2.15234375" style="525"/>
    <col min="11017" max="11017" width="2.15234375" style="525" customWidth="1"/>
    <col min="11018" max="11034" width="2.15234375" style="525"/>
    <col min="11035" max="11037" width="2.15234375" style="525" customWidth="1"/>
    <col min="11038" max="11048" width="2.15234375" style="525"/>
    <col min="11049" max="11049" width="2.15234375" style="525" customWidth="1"/>
    <col min="11050" max="11063" width="2.15234375" style="525"/>
    <col min="11064" max="11064" width="2.15234375" style="525" customWidth="1"/>
    <col min="11065" max="11272" width="2.15234375" style="525"/>
    <col min="11273" max="11273" width="2.15234375" style="525" customWidth="1"/>
    <col min="11274" max="11290" width="2.15234375" style="525"/>
    <col min="11291" max="11293" width="2.15234375" style="525" customWidth="1"/>
    <col min="11294" max="11304" width="2.15234375" style="525"/>
    <col min="11305" max="11305" width="2.15234375" style="525" customWidth="1"/>
    <col min="11306" max="11319" width="2.15234375" style="525"/>
    <col min="11320" max="11320" width="2.15234375" style="525" customWidth="1"/>
    <col min="11321" max="11528" width="2.15234375" style="525"/>
    <col min="11529" max="11529" width="2.15234375" style="525" customWidth="1"/>
    <col min="11530" max="11546" width="2.15234375" style="525"/>
    <col min="11547" max="11549" width="2.15234375" style="525" customWidth="1"/>
    <col min="11550" max="11560" width="2.15234375" style="525"/>
    <col min="11561" max="11561" width="2.15234375" style="525" customWidth="1"/>
    <col min="11562" max="11575" width="2.15234375" style="525"/>
    <col min="11576" max="11576" width="2.15234375" style="525" customWidth="1"/>
    <col min="11577" max="11784" width="2.15234375" style="525"/>
    <col min="11785" max="11785" width="2.15234375" style="525" customWidth="1"/>
    <col min="11786" max="11802" width="2.15234375" style="525"/>
    <col min="11803" max="11805" width="2.15234375" style="525" customWidth="1"/>
    <col min="11806" max="11816" width="2.15234375" style="525"/>
    <col min="11817" max="11817" width="2.15234375" style="525" customWidth="1"/>
    <col min="11818" max="11831" width="2.15234375" style="525"/>
    <col min="11832" max="11832" width="2.15234375" style="525" customWidth="1"/>
    <col min="11833" max="12040" width="2.15234375" style="525"/>
    <col min="12041" max="12041" width="2.15234375" style="525" customWidth="1"/>
    <col min="12042" max="12058" width="2.15234375" style="525"/>
    <col min="12059" max="12061" width="2.15234375" style="525" customWidth="1"/>
    <col min="12062" max="12072" width="2.15234375" style="525"/>
    <col min="12073" max="12073" width="2.15234375" style="525" customWidth="1"/>
    <col min="12074" max="12087" width="2.15234375" style="525"/>
    <col min="12088" max="12088" width="2.15234375" style="525" customWidth="1"/>
    <col min="12089" max="12296" width="2.15234375" style="525"/>
    <col min="12297" max="12297" width="2.15234375" style="525" customWidth="1"/>
    <col min="12298" max="12314" width="2.15234375" style="525"/>
    <col min="12315" max="12317" width="2.15234375" style="525" customWidth="1"/>
    <col min="12318" max="12328" width="2.15234375" style="525"/>
    <col min="12329" max="12329" width="2.15234375" style="525" customWidth="1"/>
    <col min="12330" max="12343" width="2.15234375" style="525"/>
    <col min="12344" max="12344" width="2.15234375" style="525" customWidth="1"/>
    <col min="12345" max="12552" width="2.15234375" style="525"/>
    <col min="12553" max="12553" width="2.15234375" style="525" customWidth="1"/>
    <col min="12554" max="12570" width="2.15234375" style="525"/>
    <col min="12571" max="12573" width="2.15234375" style="525" customWidth="1"/>
    <col min="12574" max="12584" width="2.15234375" style="525"/>
    <col min="12585" max="12585" width="2.15234375" style="525" customWidth="1"/>
    <col min="12586" max="12599" width="2.15234375" style="525"/>
    <col min="12600" max="12600" width="2.15234375" style="525" customWidth="1"/>
    <col min="12601" max="12808" width="2.15234375" style="525"/>
    <col min="12809" max="12809" width="2.15234375" style="525" customWidth="1"/>
    <col min="12810" max="12826" width="2.15234375" style="525"/>
    <col min="12827" max="12829" width="2.15234375" style="525" customWidth="1"/>
    <col min="12830" max="12840" width="2.15234375" style="525"/>
    <col min="12841" max="12841" width="2.15234375" style="525" customWidth="1"/>
    <col min="12842" max="12855" width="2.15234375" style="525"/>
    <col min="12856" max="12856" width="2.15234375" style="525" customWidth="1"/>
    <col min="12857" max="13064" width="2.15234375" style="525"/>
    <col min="13065" max="13065" width="2.15234375" style="525" customWidth="1"/>
    <col min="13066" max="13082" width="2.15234375" style="525"/>
    <col min="13083" max="13085" width="2.15234375" style="525" customWidth="1"/>
    <col min="13086" max="13096" width="2.15234375" style="525"/>
    <col min="13097" max="13097" width="2.15234375" style="525" customWidth="1"/>
    <col min="13098" max="13111" width="2.15234375" style="525"/>
    <col min="13112" max="13112" width="2.15234375" style="525" customWidth="1"/>
    <col min="13113" max="13320" width="2.15234375" style="525"/>
    <col min="13321" max="13321" width="2.15234375" style="525" customWidth="1"/>
    <col min="13322" max="13338" width="2.15234375" style="525"/>
    <col min="13339" max="13341" width="2.15234375" style="525" customWidth="1"/>
    <col min="13342" max="13352" width="2.15234375" style="525"/>
    <col min="13353" max="13353" width="2.15234375" style="525" customWidth="1"/>
    <col min="13354" max="13367" width="2.15234375" style="525"/>
    <col min="13368" max="13368" width="2.15234375" style="525" customWidth="1"/>
    <col min="13369" max="13576" width="2.15234375" style="525"/>
    <col min="13577" max="13577" width="2.15234375" style="525" customWidth="1"/>
    <col min="13578" max="13594" width="2.15234375" style="525"/>
    <col min="13595" max="13597" width="2.15234375" style="525" customWidth="1"/>
    <col min="13598" max="13608" width="2.15234375" style="525"/>
    <col min="13609" max="13609" width="2.15234375" style="525" customWidth="1"/>
    <col min="13610" max="13623" width="2.15234375" style="525"/>
    <col min="13624" max="13624" width="2.15234375" style="525" customWidth="1"/>
    <col min="13625" max="13832" width="2.15234375" style="525"/>
    <col min="13833" max="13833" width="2.15234375" style="525" customWidth="1"/>
    <col min="13834" max="13850" width="2.15234375" style="525"/>
    <col min="13851" max="13853" width="2.15234375" style="525" customWidth="1"/>
    <col min="13854" max="13864" width="2.15234375" style="525"/>
    <col min="13865" max="13865" width="2.15234375" style="525" customWidth="1"/>
    <col min="13866" max="13879" width="2.15234375" style="525"/>
    <col min="13880" max="13880" width="2.15234375" style="525" customWidth="1"/>
    <col min="13881" max="14088" width="2.15234375" style="525"/>
    <col min="14089" max="14089" width="2.15234375" style="525" customWidth="1"/>
    <col min="14090" max="14106" width="2.15234375" style="525"/>
    <col min="14107" max="14109" width="2.15234375" style="525" customWidth="1"/>
    <col min="14110" max="14120" width="2.15234375" style="525"/>
    <col min="14121" max="14121" width="2.15234375" style="525" customWidth="1"/>
    <col min="14122" max="14135" width="2.15234375" style="525"/>
    <col min="14136" max="14136" width="2.15234375" style="525" customWidth="1"/>
    <col min="14137" max="14344" width="2.15234375" style="525"/>
    <col min="14345" max="14345" width="2.15234375" style="525" customWidth="1"/>
    <col min="14346" max="14362" width="2.15234375" style="525"/>
    <col min="14363" max="14365" width="2.15234375" style="525" customWidth="1"/>
    <col min="14366" max="14376" width="2.15234375" style="525"/>
    <col min="14377" max="14377" width="2.15234375" style="525" customWidth="1"/>
    <col min="14378" max="14391" width="2.15234375" style="525"/>
    <col min="14392" max="14392" width="2.15234375" style="525" customWidth="1"/>
    <col min="14393" max="14600" width="2.15234375" style="525"/>
    <col min="14601" max="14601" width="2.15234375" style="525" customWidth="1"/>
    <col min="14602" max="14618" width="2.15234375" style="525"/>
    <col min="14619" max="14621" width="2.15234375" style="525" customWidth="1"/>
    <col min="14622" max="14632" width="2.15234375" style="525"/>
    <col min="14633" max="14633" width="2.15234375" style="525" customWidth="1"/>
    <col min="14634" max="14647" width="2.15234375" style="525"/>
    <col min="14648" max="14648" width="2.15234375" style="525" customWidth="1"/>
    <col min="14649" max="14856" width="2.15234375" style="525"/>
    <col min="14857" max="14857" width="2.15234375" style="525" customWidth="1"/>
    <col min="14858" max="14874" width="2.15234375" style="525"/>
    <col min="14875" max="14877" width="2.15234375" style="525" customWidth="1"/>
    <col min="14878" max="14888" width="2.15234375" style="525"/>
    <col min="14889" max="14889" width="2.15234375" style="525" customWidth="1"/>
    <col min="14890" max="14903" width="2.15234375" style="525"/>
    <col min="14904" max="14904" width="2.15234375" style="525" customWidth="1"/>
    <col min="14905" max="15112" width="2.15234375" style="525"/>
    <col min="15113" max="15113" width="2.15234375" style="525" customWidth="1"/>
    <col min="15114" max="15130" width="2.15234375" style="525"/>
    <col min="15131" max="15133" width="2.15234375" style="525" customWidth="1"/>
    <col min="15134" max="15144" width="2.15234375" style="525"/>
    <col min="15145" max="15145" width="2.15234375" style="525" customWidth="1"/>
    <col min="15146" max="15159" width="2.15234375" style="525"/>
    <col min="15160" max="15160" width="2.15234375" style="525" customWidth="1"/>
    <col min="15161" max="15368" width="2.15234375" style="525"/>
    <col min="15369" max="15369" width="2.15234375" style="525" customWidth="1"/>
    <col min="15370" max="15386" width="2.15234375" style="525"/>
    <col min="15387" max="15389" width="2.15234375" style="525" customWidth="1"/>
    <col min="15390" max="15400" width="2.15234375" style="525"/>
    <col min="15401" max="15401" width="2.15234375" style="525" customWidth="1"/>
    <col min="15402" max="15415" width="2.15234375" style="525"/>
    <col min="15416" max="15416" width="2.15234375" style="525" customWidth="1"/>
    <col min="15417" max="15624" width="2.15234375" style="525"/>
    <col min="15625" max="15625" width="2.15234375" style="525" customWidth="1"/>
    <col min="15626" max="15642" width="2.15234375" style="525"/>
    <col min="15643" max="15645" width="2.15234375" style="525" customWidth="1"/>
    <col min="15646" max="15656" width="2.15234375" style="525"/>
    <col min="15657" max="15657" width="2.15234375" style="525" customWidth="1"/>
    <col min="15658" max="15671" width="2.15234375" style="525"/>
    <col min="15672" max="15672" width="2.15234375" style="525" customWidth="1"/>
    <col min="15673" max="15880" width="2.15234375" style="525"/>
    <col min="15881" max="15881" width="2.15234375" style="525" customWidth="1"/>
    <col min="15882" max="15898" width="2.15234375" style="525"/>
    <col min="15899" max="15901" width="2.15234375" style="525" customWidth="1"/>
    <col min="15902" max="15912" width="2.15234375" style="525"/>
    <col min="15913" max="15913" width="2.15234375" style="525" customWidth="1"/>
    <col min="15914" max="15927" width="2.15234375" style="525"/>
    <col min="15928" max="15928" width="2.15234375" style="525" customWidth="1"/>
    <col min="15929" max="16136" width="2.15234375" style="525"/>
    <col min="16137" max="16137" width="2.15234375" style="525" customWidth="1"/>
    <col min="16138" max="16154" width="2.15234375" style="525"/>
    <col min="16155" max="16157" width="2.15234375" style="525" customWidth="1"/>
    <col min="16158" max="16168" width="2.15234375" style="525"/>
    <col min="16169" max="16169" width="2.15234375" style="525" customWidth="1"/>
    <col min="16170" max="16183" width="2.15234375" style="525"/>
    <col min="16184" max="16184" width="2.15234375" style="525" customWidth="1"/>
    <col min="16185" max="16384" width="2.15234375" style="525"/>
  </cols>
  <sheetData>
    <row r="1" spans="1:239" s="523" customFormat="1" x14ac:dyDescent="0.25">
      <c r="A1" s="522" t="s">
        <v>801</v>
      </c>
    </row>
    <row r="2" spans="1:239" x14ac:dyDescent="0.25">
      <c r="A2" s="524" t="s">
        <v>802</v>
      </c>
    </row>
    <row r="3" spans="1:239" s="529" customFormat="1" ht="15" customHeight="1" x14ac:dyDescent="0.25">
      <c r="A3" s="526"/>
      <c r="B3" s="527"/>
      <c r="C3" s="528" t="s">
        <v>803</v>
      </c>
      <c r="D3" s="527"/>
      <c r="E3" s="527"/>
      <c r="F3" s="527"/>
      <c r="G3" s="527"/>
      <c r="H3" s="527"/>
      <c r="I3" s="527"/>
      <c r="J3" s="527"/>
      <c r="K3" s="527"/>
      <c r="L3" s="527"/>
      <c r="M3" s="527"/>
      <c r="N3" s="527"/>
      <c r="O3" s="527"/>
      <c r="P3" s="527"/>
      <c r="Q3" s="527"/>
      <c r="R3" s="527"/>
      <c r="S3" s="527"/>
      <c r="T3" s="527"/>
      <c r="U3" s="527"/>
      <c r="V3" s="527"/>
      <c r="W3" s="527"/>
      <c r="X3" s="527"/>
      <c r="Y3" s="527"/>
      <c r="Z3" s="527"/>
      <c r="AA3" s="527"/>
      <c r="AB3" s="527"/>
      <c r="AC3" s="527"/>
      <c r="AD3" s="527"/>
      <c r="AE3" s="527"/>
      <c r="AF3" s="527"/>
      <c r="AG3" s="527"/>
      <c r="AH3" s="527"/>
      <c r="AI3" s="527"/>
      <c r="AJ3" s="527"/>
      <c r="AK3" s="499"/>
      <c r="AL3" s="499"/>
      <c r="AM3" s="499"/>
      <c r="AN3" s="499"/>
      <c r="AO3" s="499"/>
      <c r="AP3" s="499"/>
      <c r="AQ3" s="499"/>
      <c r="AR3" s="499"/>
      <c r="AS3" s="499"/>
      <c r="AT3" s="499"/>
    </row>
    <row r="4" spans="1:239" s="531" customFormat="1" ht="13.5" customHeight="1" x14ac:dyDescent="0.25">
      <c r="A4" s="530"/>
      <c r="B4" s="1218" t="s">
        <v>804</v>
      </c>
      <c r="C4" s="1219"/>
      <c r="D4" s="1219"/>
      <c r="E4" s="1219"/>
      <c r="F4" s="1219"/>
      <c r="G4" s="1219"/>
      <c r="H4" s="1219"/>
      <c r="I4" s="1219"/>
      <c r="J4" s="1219"/>
      <c r="K4" s="1219"/>
      <c r="L4" s="1219"/>
      <c r="M4" s="1219"/>
      <c r="N4" s="1220"/>
      <c r="O4" s="1289" t="s">
        <v>805</v>
      </c>
      <c r="P4" s="1290"/>
      <c r="Q4" s="1291"/>
      <c r="R4" s="1295" t="s">
        <v>806</v>
      </c>
      <c r="S4" s="1296"/>
      <c r="T4" s="1296"/>
      <c r="U4" s="1299" t="s">
        <v>807</v>
      </c>
      <c r="V4" s="1300"/>
      <c r="W4" s="1300"/>
      <c r="X4" s="1300"/>
      <c r="Y4" s="1301"/>
      <c r="Z4" s="1316"/>
      <c r="AA4" s="1261"/>
      <c r="AB4" s="1261"/>
      <c r="AC4" s="1261"/>
      <c r="AD4" s="1261"/>
      <c r="AE4" s="1261"/>
      <c r="AF4" s="1261"/>
      <c r="AG4" s="1261"/>
      <c r="AH4" s="1261"/>
      <c r="AI4" s="1261"/>
      <c r="AJ4" s="1261"/>
      <c r="AK4" s="1261"/>
      <c r="AL4" s="1261"/>
      <c r="AM4" s="1261"/>
      <c r="AN4" s="1261"/>
      <c r="AO4" s="1261"/>
      <c r="AP4" s="1261"/>
      <c r="AQ4" s="1261"/>
      <c r="AR4" s="1261"/>
      <c r="AS4" s="1261"/>
      <c r="AT4" s="1261"/>
      <c r="AU4" s="1261"/>
      <c r="AV4" s="1261"/>
      <c r="AW4" s="1262"/>
      <c r="AX4" s="525"/>
      <c r="AY4" s="525"/>
      <c r="AZ4" s="525"/>
      <c r="BA4" s="525"/>
      <c r="BB4" s="525"/>
      <c r="BC4" s="525"/>
      <c r="BD4" s="525"/>
      <c r="BE4" s="525"/>
      <c r="BF4" s="525"/>
      <c r="BG4" s="525"/>
      <c r="BH4" s="525"/>
      <c r="BI4" s="525"/>
      <c r="BJ4" s="525"/>
      <c r="BK4" s="525"/>
      <c r="BL4" s="525"/>
      <c r="BM4" s="525"/>
      <c r="BN4" s="525"/>
      <c r="BO4" s="525"/>
      <c r="BP4" s="525"/>
      <c r="BQ4" s="525"/>
      <c r="BR4" s="525"/>
      <c r="BS4" s="525"/>
      <c r="BT4" s="525"/>
      <c r="BU4" s="525"/>
      <c r="BV4" s="525"/>
      <c r="BW4" s="525"/>
      <c r="BX4" s="525"/>
      <c r="BY4" s="525"/>
      <c r="BZ4" s="525"/>
      <c r="CA4" s="525"/>
      <c r="CB4" s="525"/>
      <c r="CC4" s="525"/>
      <c r="CD4" s="525"/>
      <c r="CE4" s="525"/>
      <c r="CF4" s="525"/>
      <c r="CG4" s="525"/>
      <c r="CH4" s="525"/>
      <c r="CI4" s="525"/>
      <c r="CJ4" s="525"/>
      <c r="CK4" s="525"/>
      <c r="CL4" s="525"/>
      <c r="CM4" s="525"/>
      <c r="CN4" s="525"/>
      <c r="CO4" s="525"/>
      <c r="CP4" s="525"/>
      <c r="CQ4" s="525"/>
      <c r="CR4" s="525"/>
      <c r="CS4" s="525"/>
      <c r="CT4" s="525"/>
      <c r="CU4" s="525"/>
      <c r="CV4" s="525"/>
      <c r="CW4" s="525"/>
      <c r="CX4" s="525"/>
      <c r="CY4" s="525"/>
      <c r="CZ4" s="525"/>
      <c r="DA4" s="525"/>
      <c r="DB4" s="525"/>
      <c r="DC4" s="525"/>
      <c r="DD4" s="525"/>
      <c r="DE4" s="525"/>
      <c r="DF4" s="525"/>
      <c r="DG4" s="525"/>
      <c r="DH4" s="525"/>
      <c r="DI4" s="525"/>
      <c r="DJ4" s="525"/>
      <c r="DK4" s="525"/>
      <c r="DL4" s="525"/>
      <c r="DM4" s="525"/>
      <c r="DN4" s="525"/>
      <c r="DO4" s="525"/>
      <c r="DP4" s="525"/>
      <c r="DQ4" s="525"/>
      <c r="DR4" s="525"/>
      <c r="DS4" s="525"/>
      <c r="DT4" s="525"/>
      <c r="DU4" s="525"/>
      <c r="DV4" s="525"/>
      <c r="DW4" s="525"/>
      <c r="DX4" s="525"/>
      <c r="DY4" s="525"/>
      <c r="DZ4" s="525"/>
      <c r="EA4" s="525"/>
      <c r="EB4" s="525"/>
      <c r="EC4" s="525"/>
      <c r="ED4" s="525"/>
      <c r="EE4" s="525"/>
      <c r="EF4" s="525"/>
      <c r="EG4" s="525"/>
      <c r="EH4" s="525"/>
      <c r="EI4" s="525"/>
      <c r="EJ4" s="525"/>
      <c r="EK4" s="525"/>
      <c r="EL4" s="525"/>
      <c r="EM4" s="525"/>
      <c r="EN4" s="525"/>
      <c r="EO4" s="525"/>
      <c r="EP4" s="525"/>
      <c r="EQ4" s="525"/>
      <c r="ER4" s="525"/>
      <c r="ES4" s="525"/>
      <c r="ET4" s="525"/>
      <c r="EU4" s="525"/>
      <c r="EV4" s="525"/>
      <c r="EW4" s="525"/>
      <c r="EX4" s="525"/>
      <c r="EY4" s="525"/>
      <c r="EZ4" s="525"/>
      <c r="FA4" s="525"/>
      <c r="FB4" s="525"/>
      <c r="FC4" s="525"/>
      <c r="FD4" s="525"/>
      <c r="FE4" s="525"/>
      <c r="FF4" s="525"/>
      <c r="FG4" s="525"/>
      <c r="FH4" s="525"/>
      <c r="FI4" s="525"/>
      <c r="FJ4" s="525"/>
      <c r="FK4" s="525"/>
      <c r="FL4" s="525"/>
      <c r="FM4" s="525"/>
      <c r="FN4" s="525"/>
      <c r="FO4" s="525"/>
      <c r="FP4" s="525"/>
      <c r="FQ4" s="525"/>
      <c r="FR4" s="525"/>
      <c r="FS4" s="525"/>
      <c r="FT4" s="525"/>
      <c r="FU4" s="525"/>
      <c r="FV4" s="525"/>
      <c r="FW4" s="525"/>
      <c r="FX4" s="525"/>
      <c r="FY4" s="525"/>
      <c r="FZ4" s="525"/>
      <c r="GA4" s="525"/>
      <c r="GB4" s="525"/>
      <c r="GC4" s="525"/>
      <c r="GD4" s="525"/>
      <c r="GE4" s="525"/>
      <c r="GF4" s="525"/>
      <c r="GG4" s="525"/>
      <c r="GH4" s="525"/>
      <c r="GI4" s="525"/>
      <c r="GJ4" s="525"/>
      <c r="GK4" s="525"/>
      <c r="GL4" s="525"/>
      <c r="GM4" s="525"/>
      <c r="GN4" s="525"/>
      <c r="GO4" s="525"/>
      <c r="GP4" s="525"/>
      <c r="GQ4" s="525"/>
      <c r="GR4" s="525"/>
      <c r="GS4" s="525"/>
      <c r="GT4" s="525"/>
      <c r="GU4" s="525"/>
      <c r="GV4" s="525"/>
      <c r="GW4" s="525"/>
      <c r="GX4" s="525"/>
      <c r="GY4" s="525"/>
      <c r="GZ4" s="525"/>
      <c r="HA4" s="525"/>
      <c r="HB4" s="525"/>
      <c r="HC4" s="525"/>
      <c r="HD4" s="525"/>
      <c r="HE4" s="525"/>
      <c r="HF4" s="525"/>
      <c r="HG4" s="525"/>
      <c r="HH4" s="525"/>
      <c r="HI4" s="525"/>
      <c r="HJ4" s="525"/>
      <c r="HK4" s="525"/>
      <c r="HL4" s="525"/>
      <c r="HM4" s="525"/>
      <c r="HN4" s="525"/>
      <c r="HO4" s="525"/>
      <c r="HP4" s="525"/>
      <c r="HQ4" s="525"/>
      <c r="HR4" s="525"/>
      <c r="HS4" s="525"/>
      <c r="HT4" s="525"/>
      <c r="HU4" s="525"/>
      <c r="HV4" s="525"/>
      <c r="HW4" s="525"/>
      <c r="HX4" s="525"/>
      <c r="HY4" s="525"/>
      <c r="HZ4" s="525"/>
      <c r="IA4" s="525"/>
      <c r="IB4" s="525"/>
      <c r="IC4" s="525"/>
      <c r="ID4" s="525"/>
      <c r="IE4" s="525"/>
    </row>
    <row r="5" spans="1:239" s="524" customFormat="1" ht="13.5" customHeight="1" x14ac:dyDescent="0.25">
      <c r="A5" s="532"/>
      <c r="B5" s="1224"/>
      <c r="C5" s="1225"/>
      <c r="D5" s="1225"/>
      <c r="E5" s="1225"/>
      <c r="F5" s="1225"/>
      <c r="G5" s="1225"/>
      <c r="H5" s="1225"/>
      <c r="I5" s="1225"/>
      <c r="J5" s="1225"/>
      <c r="K5" s="1225"/>
      <c r="L5" s="1225"/>
      <c r="M5" s="1225"/>
      <c r="N5" s="1226"/>
      <c r="O5" s="1292"/>
      <c r="P5" s="1293"/>
      <c r="Q5" s="1294"/>
      <c r="R5" s="1297"/>
      <c r="S5" s="1298"/>
      <c r="T5" s="1298"/>
      <c r="U5" s="1302"/>
      <c r="V5" s="1303"/>
      <c r="W5" s="1303"/>
      <c r="X5" s="1303"/>
      <c r="Y5" s="1304"/>
      <c r="Z5" s="1317"/>
      <c r="AA5" s="1264"/>
      <c r="AB5" s="1264"/>
      <c r="AC5" s="1264"/>
      <c r="AD5" s="1264"/>
      <c r="AE5" s="1264"/>
      <c r="AF5" s="1264"/>
      <c r="AG5" s="1264"/>
      <c r="AH5" s="1264"/>
      <c r="AI5" s="1264"/>
      <c r="AJ5" s="1264"/>
      <c r="AK5" s="1264"/>
      <c r="AL5" s="1264"/>
      <c r="AM5" s="1264"/>
      <c r="AN5" s="1264"/>
      <c r="AO5" s="1264"/>
      <c r="AP5" s="1264"/>
      <c r="AQ5" s="1264"/>
      <c r="AR5" s="1264"/>
      <c r="AS5" s="1264"/>
      <c r="AT5" s="1264"/>
      <c r="AU5" s="1264"/>
      <c r="AV5" s="1264"/>
      <c r="AW5" s="1265"/>
    </row>
    <row r="6" spans="1:239" s="524" customFormat="1" ht="13.5" customHeight="1" x14ac:dyDescent="0.25">
      <c r="A6" s="532"/>
      <c r="B6" s="1250" t="s">
        <v>808</v>
      </c>
      <c r="C6" s="1251"/>
      <c r="D6" s="1251"/>
      <c r="E6" s="1251"/>
      <c r="F6" s="1251"/>
      <c r="G6" s="1251"/>
      <c r="H6" s="1251"/>
      <c r="I6" s="1251"/>
      <c r="J6" s="1251"/>
      <c r="K6" s="1251"/>
      <c r="L6" s="1251"/>
      <c r="M6" s="1251"/>
      <c r="N6" s="1252"/>
      <c r="O6" s="1307"/>
      <c r="P6" s="1308"/>
      <c r="Q6" s="1308"/>
      <c r="R6" s="1308"/>
      <c r="S6" s="1308"/>
      <c r="T6" s="1308"/>
      <c r="U6" s="1308"/>
      <c r="V6" s="1308"/>
      <c r="W6" s="1308"/>
      <c r="X6" s="1308"/>
      <c r="Y6" s="1308"/>
      <c r="Z6" s="1308"/>
      <c r="AA6" s="1308"/>
      <c r="AB6" s="1308"/>
      <c r="AC6" s="1308"/>
      <c r="AD6" s="1308"/>
      <c r="AE6" s="1308"/>
      <c r="AF6" s="1308"/>
      <c r="AG6" s="1308"/>
      <c r="AH6" s="1308"/>
      <c r="AI6" s="1308"/>
      <c r="AJ6" s="1308"/>
      <c r="AK6" s="1308"/>
      <c r="AL6" s="1308"/>
      <c r="AM6" s="1308"/>
      <c r="AN6" s="1308"/>
      <c r="AO6" s="1308"/>
      <c r="AP6" s="1308"/>
      <c r="AQ6" s="1308"/>
      <c r="AR6" s="1308"/>
      <c r="AS6" s="1308"/>
      <c r="AT6" s="1308"/>
      <c r="AU6" s="1308"/>
      <c r="AV6" s="1308"/>
      <c r="AW6" s="1309"/>
    </row>
    <row r="7" spans="1:239" s="524" customFormat="1" ht="13.5" customHeight="1" x14ac:dyDescent="0.25">
      <c r="A7" s="532"/>
      <c r="B7" s="1266"/>
      <c r="C7" s="1267"/>
      <c r="D7" s="1267"/>
      <c r="E7" s="1267"/>
      <c r="F7" s="1267"/>
      <c r="G7" s="1267"/>
      <c r="H7" s="1267"/>
      <c r="I7" s="1267"/>
      <c r="J7" s="1267"/>
      <c r="K7" s="1267"/>
      <c r="L7" s="1267"/>
      <c r="M7" s="1267"/>
      <c r="N7" s="1268"/>
      <c r="O7" s="1310"/>
      <c r="P7" s="1311"/>
      <c r="Q7" s="1311"/>
      <c r="R7" s="1311"/>
      <c r="S7" s="1311"/>
      <c r="T7" s="1311"/>
      <c r="U7" s="1311"/>
      <c r="V7" s="1311"/>
      <c r="W7" s="1311"/>
      <c r="X7" s="1311"/>
      <c r="Y7" s="1311"/>
      <c r="Z7" s="1311"/>
      <c r="AA7" s="1311"/>
      <c r="AB7" s="1311"/>
      <c r="AC7" s="1311"/>
      <c r="AD7" s="1311"/>
      <c r="AE7" s="1311"/>
      <c r="AF7" s="1311"/>
      <c r="AG7" s="1311"/>
      <c r="AH7" s="1311"/>
      <c r="AI7" s="1311"/>
      <c r="AJ7" s="1311"/>
      <c r="AK7" s="1311"/>
      <c r="AL7" s="1311"/>
      <c r="AM7" s="1311"/>
      <c r="AN7" s="1311"/>
      <c r="AO7" s="1311"/>
      <c r="AP7" s="1311"/>
      <c r="AQ7" s="1311"/>
      <c r="AR7" s="1311"/>
      <c r="AS7" s="1311"/>
      <c r="AT7" s="1311"/>
      <c r="AU7" s="1311"/>
      <c r="AV7" s="1311"/>
      <c r="AW7" s="1312"/>
    </row>
    <row r="8" spans="1:239" s="524" customFormat="1" ht="13.5" customHeight="1" x14ac:dyDescent="0.25">
      <c r="A8" s="532"/>
      <c r="B8" s="1266"/>
      <c r="C8" s="1267"/>
      <c r="D8" s="1267"/>
      <c r="E8" s="1267"/>
      <c r="F8" s="1267"/>
      <c r="G8" s="1267"/>
      <c r="H8" s="1267"/>
      <c r="I8" s="1267"/>
      <c r="J8" s="1267"/>
      <c r="K8" s="1267"/>
      <c r="L8" s="1267"/>
      <c r="M8" s="1267"/>
      <c r="N8" s="1268"/>
      <c r="O8" s="1310"/>
      <c r="P8" s="1311"/>
      <c r="Q8" s="1311"/>
      <c r="R8" s="1311"/>
      <c r="S8" s="1311"/>
      <c r="T8" s="1311"/>
      <c r="U8" s="1311"/>
      <c r="V8" s="1311"/>
      <c r="W8" s="1311"/>
      <c r="X8" s="1311"/>
      <c r="Y8" s="1311"/>
      <c r="Z8" s="1311"/>
      <c r="AA8" s="1311"/>
      <c r="AB8" s="1311"/>
      <c r="AC8" s="1311"/>
      <c r="AD8" s="1311"/>
      <c r="AE8" s="1311"/>
      <c r="AF8" s="1311"/>
      <c r="AG8" s="1311"/>
      <c r="AH8" s="1311"/>
      <c r="AI8" s="1311"/>
      <c r="AJ8" s="1311"/>
      <c r="AK8" s="1311"/>
      <c r="AL8" s="1311"/>
      <c r="AM8" s="1311"/>
      <c r="AN8" s="1311"/>
      <c r="AO8" s="1311"/>
      <c r="AP8" s="1311"/>
      <c r="AQ8" s="1311"/>
      <c r="AR8" s="1311"/>
      <c r="AS8" s="1311"/>
      <c r="AT8" s="1311"/>
      <c r="AU8" s="1311"/>
      <c r="AV8" s="1311"/>
      <c r="AW8" s="1312"/>
    </row>
    <row r="9" spans="1:239" s="524" customFormat="1" ht="13.5" customHeight="1" x14ac:dyDescent="0.25">
      <c r="A9" s="532"/>
      <c r="B9" s="1266"/>
      <c r="C9" s="1267"/>
      <c r="D9" s="1267"/>
      <c r="E9" s="1267"/>
      <c r="F9" s="1267"/>
      <c r="G9" s="1267"/>
      <c r="H9" s="1267"/>
      <c r="I9" s="1267"/>
      <c r="J9" s="1267"/>
      <c r="K9" s="1267"/>
      <c r="L9" s="1267"/>
      <c r="M9" s="1267"/>
      <c r="N9" s="1268"/>
      <c r="O9" s="1310"/>
      <c r="P9" s="1311"/>
      <c r="Q9" s="1311"/>
      <c r="R9" s="1311"/>
      <c r="S9" s="1311"/>
      <c r="T9" s="1311"/>
      <c r="U9" s="1311"/>
      <c r="V9" s="1311"/>
      <c r="W9" s="1311"/>
      <c r="X9" s="1311"/>
      <c r="Y9" s="1311"/>
      <c r="Z9" s="1311"/>
      <c r="AA9" s="1311"/>
      <c r="AB9" s="1311"/>
      <c r="AC9" s="1311"/>
      <c r="AD9" s="1311"/>
      <c r="AE9" s="1311"/>
      <c r="AF9" s="1311"/>
      <c r="AG9" s="1311"/>
      <c r="AH9" s="1311"/>
      <c r="AI9" s="1311"/>
      <c r="AJ9" s="1311"/>
      <c r="AK9" s="1311"/>
      <c r="AL9" s="1311"/>
      <c r="AM9" s="1311"/>
      <c r="AN9" s="1311"/>
      <c r="AO9" s="1311"/>
      <c r="AP9" s="1311"/>
      <c r="AQ9" s="1311"/>
      <c r="AR9" s="1311"/>
      <c r="AS9" s="1311"/>
      <c r="AT9" s="1311"/>
      <c r="AU9" s="1311"/>
      <c r="AV9" s="1311"/>
      <c r="AW9" s="1312"/>
    </row>
    <row r="10" spans="1:239" s="524" customFormat="1" ht="13.5" customHeight="1" x14ac:dyDescent="0.25">
      <c r="A10" s="532"/>
      <c r="B10" s="1253"/>
      <c r="C10" s="1254"/>
      <c r="D10" s="1254"/>
      <c r="E10" s="1254"/>
      <c r="F10" s="1254"/>
      <c r="G10" s="1254"/>
      <c r="H10" s="1254"/>
      <c r="I10" s="1254"/>
      <c r="J10" s="1254"/>
      <c r="K10" s="1254"/>
      <c r="L10" s="1254"/>
      <c r="M10" s="1254"/>
      <c r="N10" s="1255"/>
      <c r="O10" s="1313"/>
      <c r="P10" s="1314"/>
      <c r="Q10" s="1314"/>
      <c r="R10" s="1314"/>
      <c r="S10" s="1314"/>
      <c r="T10" s="1314"/>
      <c r="U10" s="1314"/>
      <c r="V10" s="1314"/>
      <c r="W10" s="1314"/>
      <c r="X10" s="1314"/>
      <c r="Y10" s="1314"/>
      <c r="Z10" s="1314"/>
      <c r="AA10" s="1314"/>
      <c r="AB10" s="1314"/>
      <c r="AC10" s="1314"/>
      <c r="AD10" s="1314"/>
      <c r="AE10" s="1314"/>
      <c r="AF10" s="1314"/>
      <c r="AG10" s="1314"/>
      <c r="AH10" s="1314"/>
      <c r="AI10" s="1314"/>
      <c r="AJ10" s="1314"/>
      <c r="AK10" s="1314"/>
      <c r="AL10" s="1314"/>
      <c r="AM10" s="1314"/>
      <c r="AN10" s="1314"/>
      <c r="AO10" s="1314"/>
      <c r="AP10" s="1314"/>
      <c r="AQ10" s="1314"/>
      <c r="AR10" s="1314"/>
      <c r="AS10" s="1314"/>
      <c r="AT10" s="1314"/>
      <c r="AU10" s="1314"/>
      <c r="AV10" s="1314"/>
      <c r="AW10" s="1315"/>
    </row>
    <row r="11" spans="1:239" s="524" customFormat="1" ht="13.5" customHeight="1" x14ac:dyDescent="0.25">
      <c r="A11" s="532"/>
      <c r="B11" s="1250" t="s">
        <v>809</v>
      </c>
      <c r="C11" s="1251"/>
      <c r="D11" s="1251"/>
      <c r="E11" s="1251"/>
      <c r="F11" s="1251"/>
      <c r="G11" s="1251"/>
      <c r="H11" s="1251"/>
      <c r="I11" s="1251"/>
      <c r="J11" s="1251"/>
      <c r="K11" s="1251"/>
      <c r="L11" s="1251"/>
      <c r="M11" s="1251"/>
      <c r="N11" s="1252"/>
      <c r="O11" s="1260"/>
      <c r="P11" s="1261"/>
      <c r="Q11" s="1261"/>
      <c r="R11" s="1261"/>
      <c r="S11" s="1261"/>
      <c r="T11" s="1261"/>
      <c r="U11" s="1261"/>
      <c r="V11" s="1261"/>
      <c r="W11" s="1261"/>
      <c r="X11" s="1261"/>
      <c r="Y11" s="1261"/>
      <c r="Z11" s="1261"/>
      <c r="AA11" s="1261"/>
      <c r="AB11" s="1261"/>
      <c r="AC11" s="1261"/>
      <c r="AD11" s="1261"/>
      <c r="AE11" s="1261"/>
      <c r="AF11" s="1261"/>
      <c r="AG11" s="1261"/>
      <c r="AH11" s="1261"/>
      <c r="AI11" s="1261"/>
      <c r="AJ11" s="1261"/>
      <c r="AK11" s="1261"/>
      <c r="AL11" s="1261"/>
      <c r="AM11" s="1261"/>
      <c r="AN11" s="1261"/>
      <c r="AO11" s="1261"/>
      <c r="AP11" s="1261"/>
      <c r="AQ11" s="1261"/>
      <c r="AR11" s="1261"/>
      <c r="AS11" s="1261"/>
      <c r="AT11" s="1261"/>
      <c r="AU11" s="1261"/>
      <c r="AV11" s="1261"/>
      <c r="AW11" s="1262"/>
    </row>
    <row r="12" spans="1:239" s="524" customFormat="1" ht="13.5" customHeight="1" x14ac:dyDescent="0.25">
      <c r="A12" s="532"/>
      <c r="B12" s="1253"/>
      <c r="C12" s="1254"/>
      <c r="D12" s="1254"/>
      <c r="E12" s="1254"/>
      <c r="F12" s="1254"/>
      <c r="G12" s="1254"/>
      <c r="H12" s="1254"/>
      <c r="I12" s="1254"/>
      <c r="J12" s="1254"/>
      <c r="K12" s="1254"/>
      <c r="L12" s="1254"/>
      <c r="M12" s="1254"/>
      <c r="N12" s="1255"/>
      <c r="O12" s="1263"/>
      <c r="P12" s="1264"/>
      <c r="Q12" s="1264"/>
      <c r="R12" s="1264"/>
      <c r="S12" s="1264"/>
      <c r="T12" s="1264"/>
      <c r="U12" s="1264"/>
      <c r="V12" s="1264"/>
      <c r="W12" s="1264"/>
      <c r="X12" s="1264"/>
      <c r="Y12" s="1264"/>
      <c r="Z12" s="1264"/>
      <c r="AA12" s="1264"/>
      <c r="AB12" s="1264"/>
      <c r="AC12" s="1264"/>
      <c r="AD12" s="1264"/>
      <c r="AE12" s="1264"/>
      <c r="AF12" s="1264"/>
      <c r="AG12" s="1264"/>
      <c r="AH12" s="1264"/>
      <c r="AI12" s="1264"/>
      <c r="AJ12" s="1264"/>
      <c r="AK12" s="1264"/>
      <c r="AL12" s="1264"/>
      <c r="AM12" s="1264"/>
      <c r="AN12" s="1264"/>
      <c r="AO12" s="1264"/>
      <c r="AP12" s="1264"/>
      <c r="AQ12" s="1264"/>
      <c r="AR12" s="1264"/>
      <c r="AS12" s="1264"/>
      <c r="AT12" s="1264"/>
      <c r="AU12" s="1264"/>
      <c r="AV12" s="1264"/>
      <c r="AW12" s="1265"/>
    </row>
    <row r="13" spans="1:239" s="524" customFormat="1" ht="13.5" customHeight="1" x14ac:dyDescent="0.25">
      <c r="A13" s="532"/>
      <c r="B13" s="1250" t="s">
        <v>810</v>
      </c>
      <c r="C13" s="1251"/>
      <c r="D13" s="1251"/>
      <c r="E13" s="1251"/>
      <c r="F13" s="1251"/>
      <c r="G13" s="1251"/>
      <c r="H13" s="1251"/>
      <c r="I13" s="1251"/>
      <c r="J13" s="1251"/>
      <c r="K13" s="1251"/>
      <c r="L13" s="1251"/>
      <c r="M13" s="1251"/>
      <c r="N13" s="1252"/>
      <c r="O13" s="1250" t="s">
        <v>811</v>
      </c>
      <c r="P13" s="1251"/>
      <c r="Q13" s="1251"/>
      <c r="R13" s="1269"/>
      <c r="S13" s="1273"/>
      <c r="T13" s="1246"/>
      <c r="U13" s="1246"/>
      <c r="V13" s="1246"/>
      <c r="W13" s="1246"/>
      <c r="X13" s="1246"/>
      <c r="Y13" s="1246"/>
      <c r="Z13" s="1246"/>
      <c r="AA13" s="1246"/>
      <c r="AB13" s="1246"/>
      <c r="AC13" s="1246"/>
      <c r="AD13" s="1246"/>
      <c r="AE13" s="1246"/>
      <c r="AF13" s="1246"/>
      <c r="AG13" s="1246"/>
      <c r="AH13" s="1246"/>
      <c r="AI13" s="1246"/>
      <c r="AJ13" s="1246"/>
      <c r="AK13" s="1246"/>
      <c r="AL13" s="1246"/>
      <c r="AM13" s="1246"/>
      <c r="AN13" s="1246"/>
      <c r="AO13" s="1246"/>
      <c r="AP13" s="1246"/>
      <c r="AQ13" s="1246"/>
      <c r="AR13" s="1246"/>
      <c r="AS13" s="1246"/>
      <c r="AT13" s="1246"/>
      <c r="AU13" s="1246"/>
      <c r="AV13" s="1246"/>
      <c r="AW13" s="1247"/>
    </row>
    <row r="14" spans="1:239" s="524" customFormat="1" ht="13.5" customHeight="1" x14ac:dyDescent="0.25">
      <c r="A14" s="532"/>
      <c r="B14" s="1266"/>
      <c r="C14" s="1267"/>
      <c r="D14" s="1267"/>
      <c r="E14" s="1267"/>
      <c r="F14" s="1267"/>
      <c r="G14" s="1267"/>
      <c r="H14" s="1267"/>
      <c r="I14" s="1267"/>
      <c r="J14" s="1267"/>
      <c r="K14" s="1267"/>
      <c r="L14" s="1267"/>
      <c r="M14" s="1267"/>
      <c r="N14" s="1268"/>
      <c r="O14" s="1270"/>
      <c r="P14" s="1271"/>
      <c r="Q14" s="1271"/>
      <c r="R14" s="1272"/>
      <c r="S14" s="1274"/>
      <c r="T14" s="1275"/>
      <c r="U14" s="1275"/>
      <c r="V14" s="1275"/>
      <c r="W14" s="1275"/>
      <c r="X14" s="1275"/>
      <c r="Y14" s="1275"/>
      <c r="Z14" s="1275"/>
      <c r="AA14" s="1275"/>
      <c r="AB14" s="1275"/>
      <c r="AC14" s="1275"/>
      <c r="AD14" s="1275"/>
      <c r="AE14" s="1275"/>
      <c r="AF14" s="1275"/>
      <c r="AG14" s="1275"/>
      <c r="AH14" s="1275"/>
      <c r="AI14" s="1275"/>
      <c r="AJ14" s="1275"/>
      <c r="AK14" s="1275"/>
      <c r="AL14" s="1275"/>
      <c r="AM14" s="1275"/>
      <c r="AN14" s="1275"/>
      <c r="AO14" s="1275"/>
      <c r="AP14" s="1275"/>
      <c r="AQ14" s="1275"/>
      <c r="AR14" s="1275"/>
      <c r="AS14" s="1275"/>
      <c r="AT14" s="1275"/>
      <c r="AU14" s="1275"/>
      <c r="AV14" s="1275"/>
      <c r="AW14" s="1276"/>
    </row>
    <row r="15" spans="1:239" s="524" customFormat="1" ht="13.5" customHeight="1" x14ac:dyDescent="0.25">
      <c r="A15" s="532"/>
      <c r="B15" s="1266"/>
      <c r="C15" s="1267"/>
      <c r="D15" s="1267"/>
      <c r="E15" s="1267"/>
      <c r="F15" s="1267"/>
      <c r="G15" s="1267"/>
      <c r="H15" s="1267"/>
      <c r="I15" s="1267"/>
      <c r="J15" s="1267"/>
      <c r="K15" s="1267"/>
      <c r="L15" s="1267"/>
      <c r="M15" s="1267"/>
      <c r="N15" s="1268"/>
      <c r="O15" s="1250" t="s">
        <v>812</v>
      </c>
      <c r="P15" s="1251"/>
      <c r="Q15" s="1251"/>
      <c r="R15" s="1269"/>
      <c r="S15" s="1273"/>
      <c r="T15" s="1246"/>
      <c r="U15" s="1246"/>
      <c r="V15" s="1246"/>
      <c r="W15" s="1246"/>
      <c r="X15" s="1246"/>
      <c r="Y15" s="1246"/>
      <c r="Z15" s="1246"/>
      <c r="AA15" s="1246"/>
      <c r="AB15" s="1246"/>
      <c r="AC15" s="1246"/>
      <c r="AD15" s="1246"/>
      <c r="AE15" s="1246"/>
      <c r="AF15" s="1246"/>
      <c r="AG15" s="1246"/>
      <c r="AH15" s="1246"/>
      <c r="AI15" s="1246"/>
      <c r="AJ15" s="1246"/>
      <c r="AK15" s="1246"/>
      <c r="AL15" s="1246"/>
      <c r="AM15" s="1246"/>
      <c r="AN15" s="1246"/>
      <c r="AO15" s="1246"/>
      <c r="AP15" s="1246"/>
      <c r="AQ15" s="1246"/>
      <c r="AR15" s="1246"/>
      <c r="AS15" s="1246"/>
      <c r="AT15" s="1246"/>
      <c r="AU15" s="1246"/>
      <c r="AV15" s="1246"/>
      <c r="AW15" s="1247"/>
    </row>
    <row r="16" spans="1:239" s="524" customFormat="1" ht="13.5" customHeight="1" x14ac:dyDescent="0.25">
      <c r="A16" s="532"/>
      <c r="B16" s="1253"/>
      <c r="C16" s="1254"/>
      <c r="D16" s="1254"/>
      <c r="E16" s="1254"/>
      <c r="F16" s="1254"/>
      <c r="G16" s="1254"/>
      <c r="H16" s="1254"/>
      <c r="I16" s="1254"/>
      <c r="J16" s="1254"/>
      <c r="K16" s="1254"/>
      <c r="L16" s="1254"/>
      <c r="M16" s="1254"/>
      <c r="N16" s="1255"/>
      <c r="O16" s="1270"/>
      <c r="P16" s="1271"/>
      <c r="Q16" s="1271"/>
      <c r="R16" s="1272"/>
      <c r="S16" s="1274"/>
      <c r="T16" s="1275"/>
      <c r="U16" s="1275"/>
      <c r="V16" s="1275"/>
      <c r="W16" s="1275"/>
      <c r="X16" s="1275"/>
      <c r="Y16" s="1275"/>
      <c r="Z16" s="1275"/>
      <c r="AA16" s="1275"/>
      <c r="AB16" s="1275"/>
      <c r="AC16" s="1275"/>
      <c r="AD16" s="1275"/>
      <c r="AE16" s="1275"/>
      <c r="AF16" s="1275"/>
      <c r="AG16" s="1275"/>
      <c r="AH16" s="1275"/>
      <c r="AI16" s="1275"/>
      <c r="AJ16" s="1275"/>
      <c r="AK16" s="1275"/>
      <c r="AL16" s="1275"/>
      <c r="AM16" s="1275"/>
      <c r="AN16" s="1275"/>
      <c r="AO16" s="1275"/>
      <c r="AP16" s="1275"/>
      <c r="AQ16" s="1275"/>
      <c r="AR16" s="1275"/>
      <c r="AS16" s="1275"/>
      <c r="AT16" s="1275"/>
      <c r="AU16" s="1275"/>
      <c r="AV16" s="1275"/>
      <c r="AW16" s="1276"/>
    </row>
    <row r="17" spans="1:49" s="524" customFormat="1" ht="13.5" customHeight="1" x14ac:dyDescent="0.25">
      <c r="A17" s="532"/>
      <c r="B17" s="1250" t="s">
        <v>813</v>
      </c>
      <c r="C17" s="1251"/>
      <c r="D17" s="1251"/>
      <c r="E17" s="1251"/>
      <c r="F17" s="1251"/>
      <c r="G17" s="1251"/>
      <c r="H17" s="1251"/>
      <c r="I17" s="1251"/>
      <c r="J17" s="1251"/>
      <c r="K17" s="1251"/>
      <c r="L17" s="1251"/>
      <c r="M17" s="1251"/>
      <c r="N17" s="1252"/>
      <c r="O17" s="1256"/>
      <c r="P17" s="1236"/>
      <c r="Q17" s="1236"/>
      <c r="R17" s="1258"/>
      <c r="S17" s="1258"/>
      <c r="T17" s="1236"/>
      <c r="U17" s="1236"/>
      <c r="V17" s="1236"/>
      <c r="W17" s="1236" t="s">
        <v>730</v>
      </c>
      <c r="X17" s="1236"/>
      <c r="Y17" s="1236"/>
      <c r="Z17" s="1236"/>
      <c r="AA17" s="1236" t="s">
        <v>731</v>
      </c>
      <c r="AB17" s="1236"/>
      <c r="AC17" s="1236" t="s">
        <v>814</v>
      </c>
      <c r="AD17" s="1236"/>
      <c r="AE17" s="1236"/>
      <c r="AF17" s="1236"/>
      <c r="AG17" s="1236"/>
      <c r="AH17" s="1236"/>
      <c r="AI17" s="1236"/>
      <c r="AJ17" s="1236"/>
      <c r="AK17" s="1236"/>
      <c r="AL17" s="1236"/>
      <c r="AM17" s="1236"/>
      <c r="AN17" s="1236"/>
      <c r="AO17" s="1236"/>
      <c r="AP17" s="1236"/>
      <c r="AQ17" s="1236"/>
      <c r="AR17" s="1236"/>
      <c r="AS17" s="1236"/>
      <c r="AT17" s="1236"/>
      <c r="AU17" s="1236"/>
      <c r="AV17" s="1236"/>
      <c r="AW17" s="1238"/>
    </row>
    <row r="18" spans="1:49" s="524" customFormat="1" ht="13.5" customHeight="1" x14ac:dyDescent="0.25">
      <c r="A18" s="532"/>
      <c r="B18" s="1253"/>
      <c r="C18" s="1254"/>
      <c r="D18" s="1254"/>
      <c r="E18" s="1254"/>
      <c r="F18" s="1254"/>
      <c r="G18" s="1254"/>
      <c r="H18" s="1254"/>
      <c r="I18" s="1254"/>
      <c r="J18" s="1254"/>
      <c r="K18" s="1254"/>
      <c r="L18" s="1254"/>
      <c r="M18" s="1254"/>
      <c r="N18" s="1255"/>
      <c r="O18" s="1257"/>
      <c r="P18" s="1237"/>
      <c r="Q18" s="1237"/>
      <c r="R18" s="1259"/>
      <c r="S18" s="1259"/>
      <c r="T18" s="1237"/>
      <c r="U18" s="1237"/>
      <c r="V18" s="1237"/>
      <c r="W18" s="1237"/>
      <c r="X18" s="1237"/>
      <c r="Y18" s="1237"/>
      <c r="Z18" s="1237"/>
      <c r="AA18" s="1237"/>
      <c r="AB18" s="1237"/>
      <c r="AC18" s="1237"/>
      <c r="AD18" s="1237"/>
      <c r="AE18" s="1237"/>
      <c r="AF18" s="1237"/>
      <c r="AG18" s="1237"/>
      <c r="AH18" s="1237"/>
      <c r="AI18" s="1237"/>
      <c r="AJ18" s="1237"/>
      <c r="AK18" s="1237"/>
      <c r="AL18" s="1237"/>
      <c r="AM18" s="1237"/>
      <c r="AN18" s="1237"/>
      <c r="AO18" s="1237"/>
      <c r="AP18" s="1237"/>
      <c r="AQ18" s="1237"/>
      <c r="AR18" s="1237"/>
      <c r="AS18" s="1237"/>
      <c r="AT18" s="1237"/>
      <c r="AU18" s="1237"/>
      <c r="AV18" s="1237"/>
      <c r="AW18" s="1239"/>
    </row>
    <row r="19" spans="1:49" s="524" customFormat="1" ht="13.5" customHeight="1" x14ac:dyDescent="0.25">
      <c r="A19" s="532"/>
      <c r="B19" s="1218" t="s">
        <v>815</v>
      </c>
      <c r="C19" s="1219"/>
      <c r="D19" s="1219"/>
      <c r="E19" s="1219"/>
      <c r="F19" s="1219"/>
      <c r="G19" s="1219"/>
      <c r="H19" s="1219"/>
      <c r="I19" s="1219"/>
      <c r="J19" s="1219"/>
      <c r="K19" s="1219"/>
      <c r="L19" s="1219"/>
      <c r="M19" s="1219"/>
      <c r="N19" s="1220"/>
      <c r="O19" s="1240" t="s">
        <v>816</v>
      </c>
      <c r="P19" s="1241"/>
      <c r="Q19" s="1241"/>
      <c r="R19" s="1241"/>
      <c r="S19" s="1244">
        <f>AK22+AK23+AK24+AK25+AK26</f>
        <v>0</v>
      </c>
      <c r="T19" s="1244"/>
      <c r="U19" s="1244"/>
      <c r="V19" s="1244"/>
      <c r="W19" s="1244"/>
      <c r="X19" s="1244"/>
      <c r="Y19" s="1244"/>
      <c r="Z19" s="1244"/>
      <c r="AA19" s="1244"/>
      <c r="AB19" s="1244"/>
      <c r="AC19" s="1244"/>
      <c r="AD19" s="1244"/>
      <c r="AE19" s="1236" t="s">
        <v>733</v>
      </c>
      <c r="AF19" s="1236"/>
      <c r="AG19" s="1246" t="s">
        <v>817</v>
      </c>
      <c r="AH19" s="1246"/>
      <c r="AI19" s="1246"/>
      <c r="AJ19" s="1246"/>
      <c r="AK19" s="1246"/>
      <c r="AL19" s="1246"/>
      <c r="AM19" s="1246"/>
      <c r="AN19" s="1246"/>
      <c r="AO19" s="1246"/>
      <c r="AP19" s="1246"/>
      <c r="AQ19" s="1246"/>
      <c r="AR19" s="1246"/>
      <c r="AS19" s="1246"/>
      <c r="AT19" s="1246"/>
      <c r="AU19" s="1246"/>
      <c r="AV19" s="1246"/>
      <c r="AW19" s="1247"/>
    </row>
    <row r="20" spans="1:49" s="524" customFormat="1" ht="13.5" customHeight="1" x14ac:dyDescent="0.25">
      <c r="A20" s="532"/>
      <c r="B20" s="1221"/>
      <c r="C20" s="1222"/>
      <c r="D20" s="1222"/>
      <c r="E20" s="1222"/>
      <c r="F20" s="1222"/>
      <c r="G20" s="1222"/>
      <c r="H20" s="1222"/>
      <c r="I20" s="1222"/>
      <c r="J20" s="1222"/>
      <c r="K20" s="1222"/>
      <c r="L20" s="1222"/>
      <c r="M20" s="1222"/>
      <c r="N20" s="1223"/>
      <c r="O20" s="1242"/>
      <c r="P20" s="1243"/>
      <c r="Q20" s="1243"/>
      <c r="R20" s="1243"/>
      <c r="S20" s="1245"/>
      <c r="T20" s="1245"/>
      <c r="U20" s="1245"/>
      <c r="V20" s="1245"/>
      <c r="W20" s="1245"/>
      <c r="X20" s="1245"/>
      <c r="Y20" s="1245"/>
      <c r="Z20" s="1245"/>
      <c r="AA20" s="1245"/>
      <c r="AB20" s="1245"/>
      <c r="AC20" s="1245"/>
      <c r="AD20" s="1245"/>
      <c r="AE20" s="1237"/>
      <c r="AF20" s="1237"/>
      <c r="AG20" s="1248"/>
      <c r="AH20" s="1248"/>
      <c r="AI20" s="1248"/>
      <c r="AJ20" s="1248"/>
      <c r="AK20" s="1248"/>
      <c r="AL20" s="1248"/>
      <c r="AM20" s="1248"/>
      <c r="AN20" s="1248"/>
      <c r="AO20" s="1248"/>
      <c r="AP20" s="1248"/>
      <c r="AQ20" s="1248"/>
      <c r="AR20" s="1248"/>
      <c r="AS20" s="1248"/>
      <c r="AT20" s="1248"/>
      <c r="AU20" s="1248"/>
      <c r="AV20" s="1248"/>
      <c r="AW20" s="1249"/>
    </row>
    <row r="21" spans="1:49" s="524" customFormat="1" ht="13.5" customHeight="1" x14ac:dyDescent="0.25">
      <c r="A21" s="532"/>
      <c r="B21" s="1221"/>
      <c r="C21" s="1222"/>
      <c r="D21" s="1222"/>
      <c r="E21" s="1222"/>
      <c r="F21" s="1222"/>
      <c r="G21" s="1222"/>
      <c r="H21" s="1222"/>
      <c r="I21" s="1222"/>
      <c r="J21" s="1222"/>
      <c r="K21" s="1222"/>
      <c r="L21" s="1222"/>
      <c r="M21" s="1222"/>
      <c r="N21" s="1223"/>
      <c r="O21" s="533"/>
      <c r="P21" s="534"/>
      <c r="Q21" s="534"/>
      <c r="R21" s="534"/>
      <c r="S21" s="534"/>
      <c r="T21" s="534"/>
      <c r="U21" s="534"/>
      <c r="V21" s="534"/>
      <c r="W21" s="534"/>
      <c r="X21" s="534"/>
      <c r="Y21" s="534"/>
      <c r="Z21" s="535" t="s">
        <v>818</v>
      </c>
      <c r="AA21" s="534"/>
      <c r="AB21" s="534"/>
      <c r="AC21" s="534"/>
      <c r="AD21" s="534"/>
      <c r="AE21" s="536"/>
      <c r="AF21" s="536"/>
      <c r="AG21" s="536"/>
      <c r="AH21" s="536"/>
      <c r="AI21" s="536"/>
      <c r="AJ21" s="536"/>
      <c r="AK21" s="536"/>
      <c r="AL21" s="536"/>
      <c r="AM21" s="536"/>
      <c r="AN21" s="536"/>
      <c r="AO21" s="536"/>
      <c r="AP21" s="536"/>
      <c r="AQ21" s="536"/>
      <c r="AR21" s="536"/>
      <c r="AS21" s="536"/>
      <c r="AT21" s="536"/>
      <c r="AU21" s="536"/>
      <c r="AV21" s="536"/>
      <c r="AW21" s="537"/>
    </row>
    <row r="22" spans="1:49" s="524" customFormat="1" ht="13.5" customHeight="1" x14ac:dyDescent="0.25">
      <c r="A22" s="532"/>
      <c r="B22" s="1221"/>
      <c r="C22" s="1222"/>
      <c r="D22" s="1222"/>
      <c r="E22" s="1222"/>
      <c r="F22" s="1222"/>
      <c r="G22" s="1222"/>
      <c r="H22" s="1222"/>
      <c r="I22" s="1222"/>
      <c r="J22" s="1222"/>
      <c r="K22" s="1222"/>
      <c r="L22" s="1222"/>
      <c r="M22" s="1222"/>
      <c r="N22" s="1223"/>
      <c r="O22" s="533"/>
      <c r="P22" s="534"/>
      <c r="Q22" s="534"/>
      <c r="R22" s="534"/>
      <c r="S22" s="534"/>
      <c r="T22" s="534"/>
      <c r="U22" s="534"/>
      <c r="V22" s="531"/>
      <c r="W22" s="534"/>
      <c r="X22" s="531"/>
      <c r="Y22" s="534"/>
      <c r="Z22" s="534"/>
      <c r="AA22" s="531"/>
      <c r="AB22" s="538" t="s">
        <v>819</v>
      </c>
      <c r="AC22" s="538"/>
      <c r="AD22" s="536"/>
      <c r="AE22" s="536"/>
      <c r="AF22" s="536"/>
      <c r="AG22" s="531"/>
      <c r="AH22" s="531"/>
      <c r="AI22" s="531"/>
      <c r="AJ22" s="536"/>
      <c r="AK22" s="1217"/>
      <c r="AL22" s="1217"/>
      <c r="AM22" s="1217"/>
      <c r="AN22" s="1217"/>
      <c r="AO22" s="1217"/>
      <c r="AP22" s="536" t="s">
        <v>820</v>
      </c>
      <c r="AQ22" s="539" t="s">
        <v>817</v>
      </c>
      <c r="AR22" s="539"/>
      <c r="AS22" s="539"/>
      <c r="AT22" s="539"/>
      <c r="AU22" s="539"/>
      <c r="AV22" s="531"/>
      <c r="AW22" s="537"/>
    </row>
    <row r="23" spans="1:49" s="524" customFormat="1" ht="13.5" customHeight="1" x14ac:dyDescent="0.25">
      <c r="A23" s="532"/>
      <c r="B23" s="1221"/>
      <c r="C23" s="1222"/>
      <c r="D23" s="1222"/>
      <c r="E23" s="1222"/>
      <c r="F23" s="1222"/>
      <c r="G23" s="1222"/>
      <c r="H23" s="1222"/>
      <c r="I23" s="1222"/>
      <c r="J23" s="1222"/>
      <c r="K23" s="1222"/>
      <c r="L23" s="1222"/>
      <c r="M23" s="1222"/>
      <c r="N23" s="1223"/>
      <c r="O23" s="533"/>
      <c r="P23" s="534"/>
      <c r="Q23" s="534"/>
      <c r="R23" s="534"/>
      <c r="S23" s="534"/>
      <c r="T23" s="534"/>
      <c r="U23" s="534"/>
      <c r="V23" s="534"/>
      <c r="W23" s="534"/>
      <c r="X23" s="534"/>
      <c r="Y23" s="534"/>
      <c r="Z23" s="534"/>
      <c r="AA23" s="534"/>
      <c r="AB23" s="538" t="s">
        <v>821</v>
      </c>
      <c r="AC23" s="538"/>
      <c r="AD23" s="536"/>
      <c r="AE23" s="536"/>
      <c r="AF23" s="536"/>
      <c r="AG23" s="531"/>
      <c r="AH23" s="531"/>
      <c r="AI23" s="531"/>
      <c r="AJ23" s="536"/>
      <c r="AK23" s="1217"/>
      <c r="AL23" s="1217"/>
      <c r="AM23" s="1217"/>
      <c r="AN23" s="1217"/>
      <c r="AO23" s="1217"/>
      <c r="AP23" s="536" t="s">
        <v>820</v>
      </c>
      <c r="AQ23" s="539" t="s">
        <v>817</v>
      </c>
      <c r="AR23" s="539"/>
      <c r="AS23" s="539"/>
      <c r="AT23" s="539"/>
      <c r="AU23" s="539"/>
      <c r="AV23" s="531"/>
      <c r="AW23" s="537"/>
    </row>
    <row r="24" spans="1:49" s="524" customFormat="1" ht="13.5" customHeight="1" x14ac:dyDescent="0.25">
      <c r="A24" s="532"/>
      <c r="B24" s="1221"/>
      <c r="C24" s="1222"/>
      <c r="D24" s="1222"/>
      <c r="E24" s="1222"/>
      <c r="F24" s="1222"/>
      <c r="G24" s="1222"/>
      <c r="H24" s="1222"/>
      <c r="I24" s="1222"/>
      <c r="J24" s="1222"/>
      <c r="K24" s="1222"/>
      <c r="L24" s="1222"/>
      <c r="M24" s="1222"/>
      <c r="N24" s="1223"/>
      <c r="O24" s="533"/>
      <c r="P24" s="534"/>
      <c r="Q24" s="534"/>
      <c r="R24" s="534"/>
      <c r="S24" s="534"/>
      <c r="T24" s="534"/>
      <c r="U24" s="534"/>
      <c r="V24" s="534"/>
      <c r="W24" s="534"/>
      <c r="X24" s="534"/>
      <c r="Y24" s="534"/>
      <c r="Z24" s="534"/>
      <c r="AA24" s="534"/>
      <c r="AB24" s="538" t="s">
        <v>822</v>
      </c>
      <c r="AC24" s="538"/>
      <c r="AD24" s="536"/>
      <c r="AE24" s="536"/>
      <c r="AF24" s="536"/>
      <c r="AG24" s="531"/>
      <c r="AH24" s="531"/>
      <c r="AI24" s="531"/>
      <c r="AJ24" s="536"/>
      <c r="AK24" s="1217"/>
      <c r="AL24" s="1217"/>
      <c r="AM24" s="1217"/>
      <c r="AN24" s="1217"/>
      <c r="AO24" s="1217"/>
      <c r="AP24" s="536" t="s">
        <v>820</v>
      </c>
      <c r="AQ24" s="539" t="s">
        <v>817</v>
      </c>
      <c r="AR24" s="540"/>
      <c r="AS24" s="539"/>
      <c r="AT24" s="539"/>
      <c r="AU24" s="539"/>
      <c r="AV24" s="531"/>
      <c r="AW24" s="537"/>
    </row>
    <row r="25" spans="1:49" s="524" customFormat="1" ht="13.5" customHeight="1" x14ac:dyDescent="0.25">
      <c r="A25" s="532"/>
      <c r="B25" s="1221"/>
      <c r="C25" s="1222"/>
      <c r="D25" s="1222"/>
      <c r="E25" s="1222"/>
      <c r="F25" s="1222"/>
      <c r="G25" s="1222"/>
      <c r="H25" s="1222"/>
      <c r="I25" s="1222"/>
      <c r="J25" s="1222"/>
      <c r="K25" s="1222"/>
      <c r="L25" s="1222"/>
      <c r="M25" s="1222"/>
      <c r="N25" s="1223"/>
      <c r="O25" s="533"/>
      <c r="P25" s="534"/>
      <c r="Q25" s="534"/>
      <c r="R25" s="534"/>
      <c r="S25" s="534"/>
      <c r="T25" s="534"/>
      <c r="U25" s="534"/>
      <c r="V25" s="534"/>
      <c r="W25" s="534"/>
      <c r="X25" s="534"/>
      <c r="Y25" s="534"/>
      <c r="Z25" s="534"/>
      <c r="AA25" s="534"/>
      <c r="AB25" s="538" t="s">
        <v>823</v>
      </c>
      <c r="AC25" s="538"/>
      <c r="AD25" s="536"/>
      <c r="AE25" s="536"/>
      <c r="AF25" s="536"/>
      <c r="AG25" s="531"/>
      <c r="AH25" s="531"/>
      <c r="AI25" s="531"/>
      <c r="AJ25" s="536"/>
      <c r="AK25" s="1217"/>
      <c r="AL25" s="1217"/>
      <c r="AM25" s="1217"/>
      <c r="AN25" s="1217"/>
      <c r="AO25" s="1217"/>
      <c r="AP25" s="536" t="s">
        <v>820</v>
      </c>
      <c r="AQ25" s="539" t="s">
        <v>817</v>
      </c>
      <c r="AR25" s="539"/>
      <c r="AS25" s="539"/>
      <c r="AT25" s="539"/>
      <c r="AU25" s="539"/>
      <c r="AV25" s="531"/>
      <c r="AW25" s="537"/>
    </row>
    <row r="26" spans="1:49" s="524" customFormat="1" ht="13.5" customHeight="1" x14ac:dyDescent="0.25">
      <c r="A26" s="532"/>
      <c r="B26" s="1221"/>
      <c r="C26" s="1222"/>
      <c r="D26" s="1222"/>
      <c r="E26" s="1222"/>
      <c r="F26" s="1222"/>
      <c r="G26" s="1222"/>
      <c r="H26" s="1222"/>
      <c r="I26" s="1222"/>
      <c r="J26" s="1222"/>
      <c r="K26" s="1222"/>
      <c r="L26" s="1222"/>
      <c r="M26" s="1222"/>
      <c r="N26" s="1223"/>
      <c r="O26" s="533"/>
      <c r="P26" s="534"/>
      <c r="Q26" s="534"/>
      <c r="R26" s="534"/>
      <c r="S26" s="534"/>
      <c r="T26" s="534"/>
      <c r="U26" s="534"/>
      <c r="V26" s="534"/>
      <c r="W26" s="534"/>
      <c r="X26" s="534"/>
      <c r="Y26" s="534"/>
      <c r="Z26" s="534"/>
      <c r="AA26" s="534"/>
      <c r="AB26" s="538"/>
      <c r="AC26" s="538"/>
      <c r="AD26" s="536"/>
      <c r="AE26" s="536"/>
      <c r="AF26" s="536"/>
      <c r="AG26" s="531"/>
      <c r="AH26" s="531"/>
      <c r="AI26" s="531"/>
      <c r="AJ26" s="536"/>
      <c r="AK26" s="1217"/>
      <c r="AL26" s="1217"/>
      <c r="AM26" s="1217"/>
      <c r="AN26" s="1217"/>
      <c r="AO26" s="1217"/>
      <c r="AP26" s="536"/>
      <c r="AQ26" s="539"/>
      <c r="AR26" s="539"/>
      <c r="AS26" s="539"/>
      <c r="AT26" s="539"/>
      <c r="AU26" s="539"/>
      <c r="AV26" s="531"/>
      <c r="AW26" s="537"/>
    </row>
    <row r="27" spans="1:49" s="524" customFormat="1" ht="13.5" customHeight="1" x14ac:dyDescent="0.25">
      <c r="A27" s="532"/>
      <c r="B27" s="1224"/>
      <c r="C27" s="1225"/>
      <c r="D27" s="1225"/>
      <c r="E27" s="1225"/>
      <c r="F27" s="1225"/>
      <c r="G27" s="1225"/>
      <c r="H27" s="1225"/>
      <c r="I27" s="1225"/>
      <c r="J27" s="1225"/>
      <c r="K27" s="1225"/>
      <c r="L27" s="1225"/>
      <c r="M27" s="1225"/>
      <c r="N27" s="1226"/>
      <c r="O27" s="533"/>
      <c r="P27" s="534"/>
      <c r="Q27" s="534"/>
      <c r="R27" s="534"/>
      <c r="S27" s="534"/>
      <c r="T27" s="534"/>
      <c r="U27" s="534"/>
      <c r="V27" s="534"/>
      <c r="W27" s="534"/>
      <c r="X27" s="534"/>
      <c r="Y27" s="534"/>
      <c r="Z27" s="534"/>
      <c r="AA27" s="534"/>
      <c r="AB27" s="534"/>
      <c r="AC27" s="534"/>
      <c r="AD27" s="534"/>
      <c r="AE27" s="531"/>
      <c r="AF27" s="531"/>
      <c r="AG27" s="531"/>
      <c r="AH27" s="531"/>
      <c r="AI27" s="531"/>
      <c r="AJ27" s="531"/>
      <c r="AK27" s="1217"/>
      <c r="AL27" s="1217"/>
      <c r="AM27" s="1217"/>
      <c r="AN27" s="1217"/>
      <c r="AO27" s="1217"/>
      <c r="AP27" s="536"/>
      <c r="AQ27" s="539"/>
      <c r="AR27" s="541"/>
      <c r="AS27" s="541"/>
      <c r="AT27" s="541"/>
      <c r="AU27" s="541"/>
      <c r="AV27" s="536"/>
      <c r="AW27" s="537"/>
    </row>
    <row r="28" spans="1:49" s="524" customFormat="1" ht="13.5" customHeight="1" x14ac:dyDescent="0.25">
      <c r="A28" s="532"/>
      <c r="B28" s="1280" t="s">
        <v>824</v>
      </c>
      <c r="C28" s="1281"/>
      <c r="D28" s="1281"/>
      <c r="E28" s="1281"/>
      <c r="F28" s="1281"/>
      <c r="G28" s="1281"/>
      <c r="H28" s="1281"/>
      <c r="I28" s="1281"/>
      <c r="J28" s="1281"/>
      <c r="K28" s="1281"/>
      <c r="L28" s="1281"/>
      <c r="M28" s="1281"/>
      <c r="N28" s="1282"/>
      <c r="O28" s="1227"/>
      <c r="P28" s="1228"/>
      <c r="Q28" s="1228"/>
      <c r="R28" s="1228"/>
      <c r="S28" s="1228"/>
      <c r="T28" s="1228"/>
      <c r="U28" s="1228"/>
      <c r="V28" s="1228"/>
      <c r="W28" s="1228"/>
      <c r="X28" s="1228"/>
      <c r="Y28" s="1228"/>
      <c r="Z28" s="1228"/>
      <c r="AA28" s="1228"/>
      <c r="AB28" s="1228"/>
      <c r="AC28" s="1228"/>
      <c r="AD28" s="1228"/>
      <c r="AE28" s="1228"/>
      <c r="AF28" s="1228"/>
      <c r="AG28" s="1228"/>
      <c r="AH28" s="1228"/>
      <c r="AI28" s="1228"/>
      <c r="AJ28" s="1228"/>
      <c r="AK28" s="1228"/>
      <c r="AL28" s="1228"/>
      <c r="AM28" s="1228"/>
      <c r="AN28" s="1228"/>
      <c r="AO28" s="1228"/>
      <c r="AP28" s="1228"/>
      <c r="AQ28" s="1228"/>
      <c r="AR28" s="1228"/>
      <c r="AS28" s="1228"/>
      <c r="AT28" s="1228"/>
      <c r="AU28" s="1228"/>
      <c r="AV28" s="1228"/>
      <c r="AW28" s="1229"/>
    </row>
    <row r="29" spans="1:49" s="524" customFormat="1" ht="13.5" customHeight="1" x14ac:dyDescent="0.25">
      <c r="A29" s="532"/>
      <c r="B29" s="1283"/>
      <c r="C29" s="1284"/>
      <c r="D29" s="1284"/>
      <c r="E29" s="1284"/>
      <c r="F29" s="1284"/>
      <c r="G29" s="1284"/>
      <c r="H29" s="1284"/>
      <c r="I29" s="1284"/>
      <c r="J29" s="1284"/>
      <c r="K29" s="1284"/>
      <c r="L29" s="1284"/>
      <c r="M29" s="1284"/>
      <c r="N29" s="1285"/>
      <c r="O29" s="1230"/>
      <c r="P29" s="1231"/>
      <c r="Q29" s="1231"/>
      <c r="R29" s="1231"/>
      <c r="S29" s="1231"/>
      <c r="T29" s="1231"/>
      <c r="U29" s="1231"/>
      <c r="V29" s="1231"/>
      <c r="W29" s="1231"/>
      <c r="X29" s="1231"/>
      <c r="Y29" s="1231"/>
      <c r="Z29" s="1231"/>
      <c r="AA29" s="1231"/>
      <c r="AB29" s="1231"/>
      <c r="AC29" s="1231"/>
      <c r="AD29" s="1231"/>
      <c r="AE29" s="1231"/>
      <c r="AF29" s="1231"/>
      <c r="AG29" s="1231"/>
      <c r="AH29" s="1231"/>
      <c r="AI29" s="1231"/>
      <c r="AJ29" s="1231"/>
      <c r="AK29" s="1231"/>
      <c r="AL29" s="1231"/>
      <c r="AM29" s="1231"/>
      <c r="AN29" s="1231"/>
      <c r="AO29" s="1231"/>
      <c r="AP29" s="1231"/>
      <c r="AQ29" s="1231"/>
      <c r="AR29" s="1231"/>
      <c r="AS29" s="1231"/>
      <c r="AT29" s="1231"/>
      <c r="AU29" s="1231"/>
      <c r="AV29" s="1231"/>
      <c r="AW29" s="1232"/>
    </row>
    <row r="30" spans="1:49" s="524" customFormat="1" ht="13.5" customHeight="1" x14ac:dyDescent="0.25">
      <c r="A30" s="532"/>
      <c r="B30" s="1283"/>
      <c r="C30" s="1284"/>
      <c r="D30" s="1284"/>
      <c r="E30" s="1284"/>
      <c r="F30" s="1284"/>
      <c r="G30" s="1284"/>
      <c r="H30" s="1284"/>
      <c r="I30" s="1284"/>
      <c r="J30" s="1284"/>
      <c r="K30" s="1284"/>
      <c r="L30" s="1284"/>
      <c r="M30" s="1284"/>
      <c r="N30" s="1285"/>
      <c r="O30" s="1230"/>
      <c r="P30" s="1231"/>
      <c r="Q30" s="1231"/>
      <c r="R30" s="1231"/>
      <c r="S30" s="1231"/>
      <c r="T30" s="1231"/>
      <c r="U30" s="1231"/>
      <c r="V30" s="1231"/>
      <c r="W30" s="1231"/>
      <c r="X30" s="1231"/>
      <c r="Y30" s="1231"/>
      <c r="Z30" s="1231"/>
      <c r="AA30" s="1231"/>
      <c r="AB30" s="1231"/>
      <c r="AC30" s="1231"/>
      <c r="AD30" s="1231"/>
      <c r="AE30" s="1231"/>
      <c r="AF30" s="1231"/>
      <c r="AG30" s="1231"/>
      <c r="AH30" s="1231"/>
      <c r="AI30" s="1231"/>
      <c r="AJ30" s="1231"/>
      <c r="AK30" s="1231"/>
      <c r="AL30" s="1231"/>
      <c r="AM30" s="1231"/>
      <c r="AN30" s="1231"/>
      <c r="AO30" s="1231"/>
      <c r="AP30" s="1231"/>
      <c r="AQ30" s="1231"/>
      <c r="AR30" s="1231"/>
      <c r="AS30" s="1231"/>
      <c r="AT30" s="1231"/>
      <c r="AU30" s="1231"/>
      <c r="AV30" s="1231"/>
      <c r="AW30" s="1232"/>
    </row>
    <row r="31" spans="1:49" s="524" customFormat="1" ht="13.5" customHeight="1" x14ac:dyDescent="0.25">
      <c r="A31" s="532"/>
      <c r="B31" s="1283"/>
      <c r="C31" s="1284"/>
      <c r="D31" s="1284"/>
      <c r="E31" s="1284"/>
      <c r="F31" s="1284"/>
      <c r="G31" s="1284"/>
      <c r="H31" s="1284"/>
      <c r="I31" s="1284"/>
      <c r="J31" s="1284"/>
      <c r="K31" s="1284"/>
      <c r="L31" s="1284"/>
      <c r="M31" s="1284"/>
      <c r="N31" s="1285"/>
      <c r="O31" s="1230"/>
      <c r="P31" s="1231"/>
      <c r="Q31" s="1231"/>
      <c r="R31" s="1231"/>
      <c r="S31" s="1231"/>
      <c r="T31" s="1231"/>
      <c r="U31" s="1231"/>
      <c r="V31" s="1231"/>
      <c r="W31" s="1231"/>
      <c r="X31" s="1231"/>
      <c r="Y31" s="1231"/>
      <c r="Z31" s="1231"/>
      <c r="AA31" s="1231"/>
      <c r="AB31" s="1231"/>
      <c r="AC31" s="1231"/>
      <c r="AD31" s="1231"/>
      <c r="AE31" s="1231"/>
      <c r="AF31" s="1231"/>
      <c r="AG31" s="1231"/>
      <c r="AH31" s="1231"/>
      <c r="AI31" s="1231"/>
      <c r="AJ31" s="1231"/>
      <c r="AK31" s="1231"/>
      <c r="AL31" s="1231"/>
      <c r="AM31" s="1231"/>
      <c r="AN31" s="1231"/>
      <c r="AO31" s="1231"/>
      <c r="AP31" s="1231"/>
      <c r="AQ31" s="1231"/>
      <c r="AR31" s="1231"/>
      <c r="AS31" s="1231"/>
      <c r="AT31" s="1231"/>
      <c r="AU31" s="1231"/>
      <c r="AV31" s="1231"/>
      <c r="AW31" s="1232"/>
    </row>
    <row r="32" spans="1:49" s="524" customFormat="1" ht="13.5" customHeight="1" x14ac:dyDescent="0.25">
      <c r="A32" s="532"/>
      <c r="B32" s="1286"/>
      <c r="C32" s="1287"/>
      <c r="D32" s="1287"/>
      <c r="E32" s="1287"/>
      <c r="F32" s="1287"/>
      <c r="G32" s="1287"/>
      <c r="H32" s="1287"/>
      <c r="I32" s="1287"/>
      <c r="J32" s="1287"/>
      <c r="K32" s="1287"/>
      <c r="L32" s="1287"/>
      <c r="M32" s="1287"/>
      <c r="N32" s="1288"/>
      <c r="O32" s="1233"/>
      <c r="P32" s="1234"/>
      <c r="Q32" s="1234"/>
      <c r="R32" s="1234"/>
      <c r="S32" s="1234"/>
      <c r="T32" s="1234"/>
      <c r="U32" s="1234"/>
      <c r="V32" s="1234"/>
      <c r="W32" s="1234"/>
      <c r="X32" s="1234"/>
      <c r="Y32" s="1234"/>
      <c r="Z32" s="1234"/>
      <c r="AA32" s="1234"/>
      <c r="AB32" s="1234"/>
      <c r="AC32" s="1234"/>
      <c r="AD32" s="1234"/>
      <c r="AE32" s="1234"/>
      <c r="AF32" s="1234"/>
      <c r="AG32" s="1234"/>
      <c r="AH32" s="1234"/>
      <c r="AI32" s="1234"/>
      <c r="AJ32" s="1234"/>
      <c r="AK32" s="1234"/>
      <c r="AL32" s="1234"/>
      <c r="AM32" s="1234"/>
      <c r="AN32" s="1234"/>
      <c r="AO32" s="1234"/>
      <c r="AP32" s="1234"/>
      <c r="AQ32" s="1234"/>
      <c r="AR32" s="1234"/>
      <c r="AS32" s="1234"/>
      <c r="AT32" s="1234"/>
      <c r="AU32" s="1234"/>
      <c r="AV32" s="1234"/>
      <c r="AW32" s="1235"/>
    </row>
    <row r="33" spans="2:49" x14ac:dyDescent="0.25">
      <c r="B33" s="531"/>
      <c r="C33" s="531"/>
      <c r="D33" s="531"/>
      <c r="E33" s="531"/>
      <c r="F33" s="531"/>
      <c r="G33" s="531"/>
      <c r="H33" s="531"/>
      <c r="I33" s="531"/>
      <c r="J33" s="531"/>
      <c r="K33" s="531"/>
      <c r="L33" s="531"/>
      <c r="M33" s="531"/>
      <c r="N33" s="531"/>
      <c r="O33" s="531"/>
      <c r="P33" s="531"/>
      <c r="Q33" s="531"/>
      <c r="R33" s="531"/>
      <c r="S33" s="531"/>
      <c r="T33" s="531"/>
      <c r="U33" s="531"/>
      <c r="V33" s="531"/>
      <c r="W33" s="531"/>
      <c r="X33" s="531"/>
      <c r="Y33" s="531"/>
      <c r="Z33" s="531"/>
      <c r="AA33" s="531"/>
      <c r="AB33" s="531"/>
      <c r="AC33" s="531"/>
      <c r="AD33" s="531"/>
      <c r="AE33" s="531"/>
      <c r="AF33" s="531"/>
      <c r="AG33" s="531"/>
      <c r="AH33" s="531"/>
      <c r="AI33" s="531"/>
      <c r="AJ33" s="531"/>
      <c r="AK33" s="531"/>
      <c r="AL33" s="531"/>
      <c r="AM33" s="531"/>
      <c r="AN33" s="531"/>
      <c r="AO33" s="531"/>
      <c r="AP33" s="531"/>
      <c r="AQ33" s="531"/>
      <c r="AR33" s="531"/>
      <c r="AS33" s="531"/>
      <c r="AT33" s="531"/>
      <c r="AU33" s="531"/>
      <c r="AV33" s="531"/>
      <c r="AW33" s="531"/>
    </row>
    <row r="34" spans="2:49" x14ac:dyDescent="0.25">
      <c r="B34" s="1218" t="s">
        <v>804</v>
      </c>
      <c r="C34" s="1219"/>
      <c r="D34" s="1219"/>
      <c r="E34" s="1219"/>
      <c r="F34" s="1219"/>
      <c r="G34" s="1219"/>
      <c r="H34" s="1219"/>
      <c r="I34" s="1219"/>
      <c r="J34" s="1219"/>
      <c r="K34" s="1219"/>
      <c r="L34" s="1219"/>
      <c r="M34" s="1219"/>
      <c r="N34" s="1220"/>
      <c r="O34" s="1289" t="s">
        <v>805</v>
      </c>
      <c r="P34" s="1290"/>
      <c r="Q34" s="1291"/>
      <c r="R34" s="1295" t="s">
        <v>806</v>
      </c>
      <c r="S34" s="1296"/>
      <c r="T34" s="1296"/>
      <c r="U34" s="1299" t="s">
        <v>807</v>
      </c>
      <c r="V34" s="1300"/>
      <c r="W34" s="1300"/>
      <c r="X34" s="1300"/>
      <c r="Y34" s="1301"/>
      <c r="Z34" s="1261"/>
      <c r="AA34" s="1261"/>
      <c r="AB34" s="1261"/>
      <c r="AC34" s="1261"/>
      <c r="AD34" s="1261"/>
      <c r="AE34" s="1261"/>
      <c r="AF34" s="1261"/>
      <c r="AG34" s="1261"/>
      <c r="AH34" s="1261"/>
      <c r="AI34" s="1261"/>
      <c r="AJ34" s="1261"/>
      <c r="AK34" s="1261"/>
      <c r="AL34" s="1261"/>
      <c r="AM34" s="1261"/>
      <c r="AN34" s="1261"/>
      <c r="AO34" s="1261"/>
      <c r="AP34" s="1261"/>
      <c r="AQ34" s="1261"/>
      <c r="AR34" s="1261"/>
      <c r="AS34" s="1261"/>
      <c r="AT34" s="1261"/>
      <c r="AU34" s="1261"/>
      <c r="AV34" s="1261"/>
      <c r="AW34" s="1305"/>
    </row>
    <row r="35" spans="2:49" x14ac:dyDescent="0.25">
      <c r="B35" s="1224"/>
      <c r="C35" s="1225"/>
      <c r="D35" s="1225"/>
      <c r="E35" s="1225"/>
      <c r="F35" s="1225"/>
      <c r="G35" s="1225"/>
      <c r="H35" s="1225"/>
      <c r="I35" s="1225"/>
      <c r="J35" s="1225"/>
      <c r="K35" s="1225"/>
      <c r="L35" s="1225"/>
      <c r="M35" s="1225"/>
      <c r="N35" s="1226"/>
      <c r="O35" s="1292"/>
      <c r="P35" s="1293"/>
      <c r="Q35" s="1294"/>
      <c r="R35" s="1297"/>
      <c r="S35" s="1298"/>
      <c r="T35" s="1298"/>
      <c r="U35" s="1302"/>
      <c r="V35" s="1303"/>
      <c r="W35" s="1303"/>
      <c r="X35" s="1303"/>
      <c r="Y35" s="1304"/>
      <c r="Z35" s="1264"/>
      <c r="AA35" s="1264"/>
      <c r="AB35" s="1264"/>
      <c r="AC35" s="1264"/>
      <c r="AD35" s="1264"/>
      <c r="AE35" s="1264"/>
      <c r="AF35" s="1264"/>
      <c r="AG35" s="1264"/>
      <c r="AH35" s="1264"/>
      <c r="AI35" s="1264"/>
      <c r="AJ35" s="1264"/>
      <c r="AK35" s="1264"/>
      <c r="AL35" s="1264"/>
      <c r="AM35" s="1264"/>
      <c r="AN35" s="1264"/>
      <c r="AO35" s="1264"/>
      <c r="AP35" s="1264"/>
      <c r="AQ35" s="1264"/>
      <c r="AR35" s="1264"/>
      <c r="AS35" s="1264"/>
      <c r="AT35" s="1264"/>
      <c r="AU35" s="1264"/>
      <c r="AV35" s="1264"/>
      <c r="AW35" s="1306"/>
    </row>
    <row r="36" spans="2:49" x14ac:dyDescent="0.25">
      <c r="B36" s="1250" t="s">
        <v>808</v>
      </c>
      <c r="C36" s="1251"/>
      <c r="D36" s="1251"/>
      <c r="E36" s="1251"/>
      <c r="F36" s="1251"/>
      <c r="G36" s="1251"/>
      <c r="H36" s="1251"/>
      <c r="I36" s="1251"/>
      <c r="J36" s="1251"/>
      <c r="K36" s="1251"/>
      <c r="L36" s="1251"/>
      <c r="M36" s="1251"/>
      <c r="N36" s="1252"/>
      <c r="O36" s="1260"/>
      <c r="P36" s="1261"/>
      <c r="Q36" s="1261"/>
      <c r="R36" s="1261"/>
      <c r="S36" s="1261"/>
      <c r="T36" s="1261"/>
      <c r="U36" s="1261"/>
      <c r="V36" s="1261"/>
      <c r="W36" s="1261"/>
      <c r="X36" s="1261"/>
      <c r="Y36" s="1261"/>
      <c r="Z36" s="1261"/>
      <c r="AA36" s="1261"/>
      <c r="AB36" s="1261"/>
      <c r="AC36" s="1261"/>
      <c r="AD36" s="1261"/>
      <c r="AE36" s="1261"/>
      <c r="AF36" s="1261"/>
      <c r="AG36" s="1261"/>
      <c r="AH36" s="1261"/>
      <c r="AI36" s="1261"/>
      <c r="AJ36" s="1261"/>
      <c r="AK36" s="1261"/>
      <c r="AL36" s="1261"/>
      <c r="AM36" s="1261"/>
      <c r="AN36" s="1261"/>
      <c r="AO36" s="1261"/>
      <c r="AP36" s="1261"/>
      <c r="AQ36" s="1261"/>
      <c r="AR36" s="1261"/>
      <c r="AS36" s="1261"/>
      <c r="AT36" s="1261"/>
      <c r="AU36" s="1261"/>
      <c r="AV36" s="1261"/>
      <c r="AW36" s="1262"/>
    </row>
    <row r="37" spans="2:49" x14ac:dyDescent="0.25">
      <c r="B37" s="1266"/>
      <c r="C37" s="1267"/>
      <c r="D37" s="1267"/>
      <c r="E37" s="1267"/>
      <c r="F37" s="1267"/>
      <c r="G37" s="1267"/>
      <c r="H37" s="1267"/>
      <c r="I37" s="1267"/>
      <c r="J37" s="1267"/>
      <c r="K37" s="1267"/>
      <c r="L37" s="1267"/>
      <c r="M37" s="1267"/>
      <c r="N37" s="1268"/>
      <c r="O37" s="1277"/>
      <c r="P37" s="1278"/>
      <c r="Q37" s="1278"/>
      <c r="R37" s="1278"/>
      <c r="S37" s="1278"/>
      <c r="T37" s="1278"/>
      <c r="U37" s="1278"/>
      <c r="V37" s="1278"/>
      <c r="W37" s="1278"/>
      <c r="X37" s="1278"/>
      <c r="Y37" s="1278"/>
      <c r="Z37" s="1278"/>
      <c r="AA37" s="1278"/>
      <c r="AB37" s="1278"/>
      <c r="AC37" s="1278"/>
      <c r="AD37" s="1278"/>
      <c r="AE37" s="1278"/>
      <c r="AF37" s="1278"/>
      <c r="AG37" s="1278"/>
      <c r="AH37" s="1278"/>
      <c r="AI37" s="1278"/>
      <c r="AJ37" s="1278"/>
      <c r="AK37" s="1278"/>
      <c r="AL37" s="1278"/>
      <c r="AM37" s="1278"/>
      <c r="AN37" s="1278"/>
      <c r="AO37" s="1278"/>
      <c r="AP37" s="1278"/>
      <c r="AQ37" s="1278"/>
      <c r="AR37" s="1278"/>
      <c r="AS37" s="1278"/>
      <c r="AT37" s="1278"/>
      <c r="AU37" s="1278"/>
      <c r="AV37" s="1278"/>
      <c r="AW37" s="1279"/>
    </row>
    <row r="38" spans="2:49" x14ac:dyDescent="0.25">
      <c r="B38" s="1266"/>
      <c r="C38" s="1267"/>
      <c r="D38" s="1267"/>
      <c r="E38" s="1267"/>
      <c r="F38" s="1267"/>
      <c r="G38" s="1267"/>
      <c r="H38" s="1267"/>
      <c r="I38" s="1267"/>
      <c r="J38" s="1267"/>
      <c r="K38" s="1267"/>
      <c r="L38" s="1267"/>
      <c r="M38" s="1267"/>
      <c r="N38" s="1268"/>
      <c r="O38" s="1277"/>
      <c r="P38" s="1278"/>
      <c r="Q38" s="1278"/>
      <c r="R38" s="1278"/>
      <c r="S38" s="1278"/>
      <c r="T38" s="1278"/>
      <c r="U38" s="1278"/>
      <c r="V38" s="1278"/>
      <c r="W38" s="1278"/>
      <c r="X38" s="1278"/>
      <c r="Y38" s="1278"/>
      <c r="Z38" s="1278"/>
      <c r="AA38" s="1278"/>
      <c r="AB38" s="1278"/>
      <c r="AC38" s="1278"/>
      <c r="AD38" s="1278"/>
      <c r="AE38" s="1278"/>
      <c r="AF38" s="1278"/>
      <c r="AG38" s="1278"/>
      <c r="AH38" s="1278"/>
      <c r="AI38" s="1278"/>
      <c r="AJ38" s="1278"/>
      <c r="AK38" s="1278"/>
      <c r="AL38" s="1278"/>
      <c r="AM38" s="1278"/>
      <c r="AN38" s="1278"/>
      <c r="AO38" s="1278"/>
      <c r="AP38" s="1278"/>
      <c r="AQ38" s="1278"/>
      <c r="AR38" s="1278"/>
      <c r="AS38" s="1278"/>
      <c r="AT38" s="1278"/>
      <c r="AU38" s="1278"/>
      <c r="AV38" s="1278"/>
      <c r="AW38" s="1279"/>
    </row>
    <row r="39" spans="2:49" x14ac:dyDescent="0.25">
      <c r="B39" s="1266"/>
      <c r="C39" s="1267"/>
      <c r="D39" s="1267"/>
      <c r="E39" s="1267"/>
      <c r="F39" s="1267"/>
      <c r="G39" s="1267"/>
      <c r="H39" s="1267"/>
      <c r="I39" s="1267"/>
      <c r="J39" s="1267"/>
      <c r="K39" s="1267"/>
      <c r="L39" s="1267"/>
      <c r="M39" s="1267"/>
      <c r="N39" s="1268"/>
      <c r="O39" s="1277"/>
      <c r="P39" s="1278"/>
      <c r="Q39" s="1278"/>
      <c r="R39" s="1278"/>
      <c r="S39" s="1278"/>
      <c r="T39" s="1278"/>
      <c r="U39" s="1278"/>
      <c r="V39" s="1278"/>
      <c r="W39" s="1278"/>
      <c r="X39" s="1278"/>
      <c r="Y39" s="1278"/>
      <c r="Z39" s="1278"/>
      <c r="AA39" s="1278"/>
      <c r="AB39" s="1278"/>
      <c r="AC39" s="1278"/>
      <c r="AD39" s="1278"/>
      <c r="AE39" s="1278"/>
      <c r="AF39" s="1278"/>
      <c r="AG39" s="1278"/>
      <c r="AH39" s="1278"/>
      <c r="AI39" s="1278"/>
      <c r="AJ39" s="1278"/>
      <c r="AK39" s="1278"/>
      <c r="AL39" s="1278"/>
      <c r="AM39" s="1278"/>
      <c r="AN39" s="1278"/>
      <c r="AO39" s="1278"/>
      <c r="AP39" s="1278"/>
      <c r="AQ39" s="1278"/>
      <c r="AR39" s="1278"/>
      <c r="AS39" s="1278"/>
      <c r="AT39" s="1278"/>
      <c r="AU39" s="1278"/>
      <c r="AV39" s="1278"/>
      <c r="AW39" s="1279"/>
    </row>
    <row r="40" spans="2:49" x14ac:dyDescent="0.25">
      <c r="B40" s="1253"/>
      <c r="C40" s="1254"/>
      <c r="D40" s="1254"/>
      <c r="E40" s="1254"/>
      <c r="F40" s="1254"/>
      <c r="G40" s="1254"/>
      <c r="H40" s="1254"/>
      <c r="I40" s="1254"/>
      <c r="J40" s="1254"/>
      <c r="K40" s="1254"/>
      <c r="L40" s="1254"/>
      <c r="M40" s="1254"/>
      <c r="N40" s="1255"/>
      <c r="O40" s="1263"/>
      <c r="P40" s="1264"/>
      <c r="Q40" s="1264"/>
      <c r="R40" s="1264"/>
      <c r="S40" s="1264"/>
      <c r="T40" s="1264"/>
      <c r="U40" s="1264"/>
      <c r="V40" s="1264"/>
      <c r="W40" s="1264"/>
      <c r="X40" s="1264"/>
      <c r="Y40" s="1264"/>
      <c r="Z40" s="1264"/>
      <c r="AA40" s="1264"/>
      <c r="AB40" s="1264"/>
      <c r="AC40" s="1264"/>
      <c r="AD40" s="1264"/>
      <c r="AE40" s="1264"/>
      <c r="AF40" s="1264"/>
      <c r="AG40" s="1264"/>
      <c r="AH40" s="1264"/>
      <c r="AI40" s="1264"/>
      <c r="AJ40" s="1264"/>
      <c r="AK40" s="1264"/>
      <c r="AL40" s="1264"/>
      <c r="AM40" s="1264"/>
      <c r="AN40" s="1264"/>
      <c r="AO40" s="1264"/>
      <c r="AP40" s="1264"/>
      <c r="AQ40" s="1264"/>
      <c r="AR40" s="1264"/>
      <c r="AS40" s="1264"/>
      <c r="AT40" s="1264"/>
      <c r="AU40" s="1264"/>
      <c r="AV40" s="1264"/>
      <c r="AW40" s="1265"/>
    </row>
    <row r="41" spans="2:49" x14ac:dyDescent="0.25">
      <c r="B41" s="1250" t="s">
        <v>809</v>
      </c>
      <c r="C41" s="1251"/>
      <c r="D41" s="1251"/>
      <c r="E41" s="1251"/>
      <c r="F41" s="1251"/>
      <c r="G41" s="1251"/>
      <c r="H41" s="1251"/>
      <c r="I41" s="1251"/>
      <c r="J41" s="1251"/>
      <c r="K41" s="1251"/>
      <c r="L41" s="1251"/>
      <c r="M41" s="1251"/>
      <c r="N41" s="1252"/>
      <c r="O41" s="1260"/>
      <c r="P41" s="1261"/>
      <c r="Q41" s="1261"/>
      <c r="R41" s="1261"/>
      <c r="S41" s="1261"/>
      <c r="T41" s="1261"/>
      <c r="U41" s="1261"/>
      <c r="V41" s="1261"/>
      <c r="W41" s="1261"/>
      <c r="X41" s="1261"/>
      <c r="Y41" s="1261"/>
      <c r="Z41" s="1261"/>
      <c r="AA41" s="1261"/>
      <c r="AB41" s="1261"/>
      <c r="AC41" s="1261"/>
      <c r="AD41" s="1261"/>
      <c r="AE41" s="1261"/>
      <c r="AF41" s="1261"/>
      <c r="AG41" s="1261"/>
      <c r="AH41" s="1261"/>
      <c r="AI41" s="1261"/>
      <c r="AJ41" s="1261"/>
      <c r="AK41" s="1261"/>
      <c r="AL41" s="1261"/>
      <c r="AM41" s="1261"/>
      <c r="AN41" s="1261"/>
      <c r="AO41" s="1261"/>
      <c r="AP41" s="1261"/>
      <c r="AQ41" s="1261"/>
      <c r="AR41" s="1261"/>
      <c r="AS41" s="1261"/>
      <c r="AT41" s="1261"/>
      <c r="AU41" s="1261"/>
      <c r="AV41" s="1261"/>
      <c r="AW41" s="1262"/>
    </row>
    <row r="42" spans="2:49" x14ac:dyDescent="0.25">
      <c r="B42" s="1253"/>
      <c r="C42" s="1254"/>
      <c r="D42" s="1254"/>
      <c r="E42" s="1254"/>
      <c r="F42" s="1254"/>
      <c r="G42" s="1254"/>
      <c r="H42" s="1254"/>
      <c r="I42" s="1254"/>
      <c r="J42" s="1254"/>
      <c r="K42" s="1254"/>
      <c r="L42" s="1254"/>
      <c r="M42" s="1254"/>
      <c r="N42" s="1255"/>
      <c r="O42" s="1263"/>
      <c r="P42" s="1264"/>
      <c r="Q42" s="1264"/>
      <c r="R42" s="1264"/>
      <c r="S42" s="1264"/>
      <c r="T42" s="1264"/>
      <c r="U42" s="1264"/>
      <c r="V42" s="1264"/>
      <c r="W42" s="1264"/>
      <c r="X42" s="1264"/>
      <c r="Y42" s="1264"/>
      <c r="Z42" s="1264"/>
      <c r="AA42" s="1264"/>
      <c r="AB42" s="1264"/>
      <c r="AC42" s="1264"/>
      <c r="AD42" s="1264"/>
      <c r="AE42" s="1264"/>
      <c r="AF42" s="1264"/>
      <c r="AG42" s="1264"/>
      <c r="AH42" s="1264"/>
      <c r="AI42" s="1264"/>
      <c r="AJ42" s="1264"/>
      <c r="AK42" s="1264"/>
      <c r="AL42" s="1264"/>
      <c r="AM42" s="1264"/>
      <c r="AN42" s="1264"/>
      <c r="AO42" s="1264"/>
      <c r="AP42" s="1264"/>
      <c r="AQ42" s="1264"/>
      <c r="AR42" s="1264"/>
      <c r="AS42" s="1264"/>
      <c r="AT42" s="1264"/>
      <c r="AU42" s="1264"/>
      <c r="AV42" s="1264"/>
      <c r="AW42" s="1265"/>
    </row>
    <row r="43" spans="2:49" x14ac:dyDescent="0.25">
      <c r="B43" s="1250" t="s">
        <v>810</v>
      </c>
      <c r="C43" s="1251"/>
      <c r="D43" s="1251"/>
      <c r="E43" s="1251"/>
      <c r="F43" s="1251"/>
      <c r="G43" s="1251"/>
      <c r="H43" s="1251"/>
      <c r="I43" s="1251"/>
      <c r="J43" s="1251"/>
      <c r="K43" s="1251"/>
      <c r="L43" s="1251"/>
      <c r="M43" s="1251"/>
      <c r="N43" s="1252"/>
      <c r="O43" s="1250" t="s">
        <v>811</v>
      </c>
      <c r="P43" s="1251"/>
      <c r="Q43" s="1251"/>
      <c r="R43" s="1269"/>
      <c r="S43" s="1273"/>
      <c r="T43" s="1246"/>
      <c r="U43" s="1246"/>
      <c r="V43" s="1246"/>
      <c r="W43" s="1246"/>
      <c r="X43" s="1246"/>
      <c r="Y43" s="1246"/>
      <c r="Z43" s="1246"/>
      <c r="AA43" s="1246"/>
      <c r="AB43" s="1246"/>
      <c r="AC43" s="1246"/>
      <c r="AD43" s="1246"/>
      <c r="AE43" s="1246"/>
      <c r="AF43" s="1246"/>
      <c r="AG43" s="1246"/>
      <c r="AH43" s="1246"/>
      <c r="AI43" s="1246"/>
      <c r="AJ43" s="1246"/>
      <c r="AK43" s="1246"/>
      <c r="AL43" s="1246"/>
      <c r="AM43" s="1246"/>
      <c r="AN43" s="1246"/>
      <c r="AO43" s="1246"/>
      <c r="AP43" s="1246"/>
      <c r="AQ43" s="1246"/>
      <c r="AR43" s="1246"/>
      <c r="AS43" s="1246"/>
      <c r="AT43" s="1246"/>
      <c r="AU43" s="1246"/>
      <c r="AV43" s="1246"/>
      <c r="AW43" s="1247"/>
    </row>
    <row r="44" spans="2:49" x14ac:dyDescent="0.25">
      <c r="B44" s="1266"/>
      <c r="C44" s="1267"/>
      <c r="D44" s="1267"/>
      <c r="E44" s="1267"/>
      <c r="F44" s="1267"/>
      <c r="G44" s="1267"/>
      <c r="H44" s="1267"/>
      <c r="I44" s="1267"/>
      <c r="J44" s="1267"/>
      <c r="K44" s="1267"/>
      <c r="L44" s="1267"/>
      <c r="M44" s="1267"/>
      <c r="N44" s="1268"/>
      <c r="O44" s="1270"/>
      <c r="P44" s="1271"/>
      <c r="Q44" s="1271"/>
      <c r="R44" s="1272"/>
      <c r="S44" s="1274"/>
      <c r="T44" s="1275"/>
      <c r="U44" s="1275"/>
      <c r="V44" s="1275"/>
      <c r="W44" s="1275"/>
      <c r="X44" s="1275"/>
      <c r="Y44" s="1275"/>
      <c r="Z44" s="1275"/>
      <c r="AA44" s="1275"/>
      <c r="AB44" s="1275"/>
      <c r="AC44" s="1275"/>
      <c r="AD44" s="1275"/>
      <c r="AE44" s="1275"/>
      <c r="AF44" s="1275"/>
      <c r="AG44" s="1275"/>
      <c r="AH44" s="1275"/>
      <c r="AI44" s="1275"/>
      <c r="AJ44" s="1275"/>
      <c r="AK44" s="1275"/>
      <c r="AL44" s="1275"/>
      <c r="AM44" s="1275"/>
      <c r="AN44" s="1275"/>
      <c r="AO44" s="1275"/>
      <c r="AP44" s="1275"/>
      <c r="AQ44" s="1275"/>
      <c r="AR44" s="1275"/>
      <c r="AS44" s="1275"/>
      <c r="AT44" s="1275"/>
      <c r="AU44" s="1275"/>
      <c r="AV44" s="1275"/>
      <c r="AW44" s="1276"/>
    </row>
    <row r="45" spans="2:49" x14ac:dyDescent="0.25">
      <c r="B45" s="1266"/>
      <c r="C45" s="1267"/>
      <c r="D45" s="1267"/>
      <c r="E45" s="1267"/>
      <c r="F45" s="1267"/>
      <c r="G45" s="1267"/>
      <c r="H45" s="1267"/>
      <c r="I45" s="1267"/>
      <c r="J45" s="1267"/>
      <c r="K45" s="1267"/>
      <c r="L45" s="1267"/>
      <c r="M45" s="1267"/>
      <c r="N45" s="1268"/>
      <c r="O45" s="1250" t="s">
        <v>812</v>
      </c>
      <c r="P45" s="1251"/>
      <c r="Q45" s="1251"/>
      <c r="R45" s="1269"/>
      <c r="S45" s="1273"/>
      <c r="T45" s="1246"/>
      <c r="U45" s="1246"/>
      <c r="V45" s="1246"/>
      <c r="W45" s="1246"/>
      <c r="X45" s="1246"/>
      <c r="Y45" s="1246"/>
      <c r="Z45" s="1246"/>
      <c r="AA45" s="1246"/>
      <c r="AB45" s="1246"/>
      <c r="AC45" s="1246"/>
      <c r="AD45" s="1246"/>
      <c r="AE45" s="1246"/>
      <c r="AF45" s="1246"/>
      <c r="AG45" s="1246"/>
      <c r="AH45" s="1246"/>
      <c r="AI45" s="1246"/>
      <c r="AJ45" s="1246"/>
      <c r="AK45" s="1246"/>
      <c r="AL45" s="1246"/>
      <c r="AM45" s="1246"/>
      <c r="AN45" s="1246"/>
      <c r="AO45" s="1246"/>
      <c r="AP45" s="1246"/>
      <c r="AQ45" s="1246"/>
      <c r="AR45" s="1246"/>
      <c r="AS45" s="1246"/>
      <c r="AT45" s="1246"/>
      <c r="AU45" s="1246"/>
      <c r="AV45" s="1246"/>
      <c r="AW45" s="1247"/>
    </row>
    <row r="46" spans="2:49" x14ac:dyDescent="0.25">
      <c r="B46" s="1253"/>
      <c r="C46" s="1254"/>
      <c r="D46" s="1254"/>
      <c r="E46" s="1254"/>
      <c r="F46" s="1254"/>
      <c r="G46" s="1254"/>
      <c r="H46" s="1254"/>
      <c r="I46" s="1254"/>
      <c r="J46" s="1254"/>
      <c r="K46" s="1254"/>
      <c r="L46" s="1254"/>
      <c r="M46" s="1254"/>
      <c r="N46" s="1255"/>
      <c r="O46" s="1270"/>
      <c r="P46" s="1271"/>
      <c r="Q46" s="1271"/>
      <c r="R46" s="1272"/>
      <c r="S46" s="1274"/>
      <c r="T46" s="1275"/>
      <c r="U46" s="1275"/>
      <c r="V46" s="1275"/>
      <c r="W46" s="1275"/>
      <c r="X46" s="1275"/>
      <c r="Y46" s="1275"/>
      <c r="Z46" s="1275"/>
      <c r="AA46" s="1275"/>
      <c r="AB46" s="1275"/>
      <c r="AC46" s="1275"/>
      <c r="AD46" s="1275"/>
      <c r="AE46" s="1275"/>
      <c r="AF46" s="1275"/>
      <c r="AG46" s="1275"/>
      <c r="AH46" s="1275"/>
      <c r="AI46" s="1275"/>
      <c r="AJ46" s="1275"/>
      <c r="AK46" s="1275"/>
      <c r="AL46" s="1275"/>
      <c r="AM46" s="1275"/>
      <c r="AN46" s="1275"/>
      <c r="AO46" s="1275"/>
      <c r="AP46" s="1275"/>
      <c r="AQ46" s="1275"/>
      <c r="AR46" s="1275"/>
      <c r="AS46" s="1275"/>
      <c r="AT46" s="1275"/>
      <c r="AU46" s="1275"/>
      <c r="AV46" s="1275"/>
      <c r="AW46" s="1276"/>
    </row>
    <row r="47" spans="2:49" x14ac:dyDescent="0.25">
      <c r="B47" s="1250" t="s">
        <v>813</v>
      </c>
      <c r="C47" s="1251"/>
      <c r="D47" s="1251"/>
      <c r="E47" s="1251"/>
      <c r="F47" s="1251"/>
      <c r="G47" s="1251"/>
      <c r="H47" s="1251"/>
      <c r="I47" s="1251"/>
      <c r="J47" s="1251"/>
      <c r="K47" s="1251"/>
      <c r="L47" s="1251"/>
      <c r="M47" s="1251"/>
      <c r="N47" s="1252"/>
      <c r="O47" s="1256"/>
      <c r="P47" s="1236"/>
      <c r="Q47" s="1236"/>
      <c r="R47" s="1258"/>
      <c r="S47" s="1258"/>
      <c r="T47" s="1236"/>
      <c r="U47" s="1236"/>
      <c r="V47" s="1236"/>
      <c r="W47" s="1236" t="s">
        <v>730</v>
      </c>
      <c r="X47" s="1236"/>
      <c r="Y47" s="1236"/>
      <c r="Z47" s="1236"/>
      <c r="AA47" s="1236" t="s">
        <v>731</v>
      </c>
      <c r="AB47" s="1236"/>
      <c r="AC47" s="1236" t="s">
        <v>814</v>
      </c>
      <c r="AD47" s="1236"/>
      <c r="AE47" s="1236"/>
      <c r="AF47" s="1236"/>
      <c r="AG47" s="1236"/>
      <c r="AH47" s="1236"/>
      <c r="AI47" s="1236"/>
      <c r="AJ47" s="1236"/>
      <c r="AK47" s="1236"/>
      <c r="AL47" s="1236"/>
      <c r="AM47" s="1236"/>
      <c r="AN47" s="1236"/>
      <c r="AO47" s="1236"/>
      <c r="AP47" s="1236"/>
      <c r="AQ47" s="1236"/>
      <c r="AR47" s="1236"/>
      <c r="AS47" s="1236"/>
      <c r="AT47" s="1236"/>
      <c r="AU47" s="1236"/>
      <c r="AV47" s="1236"/>
      <c r="AW47" s="1238"/>
    </row>
    <row r="48" spans="2:49" x14ac:dyDescent="0.25">
      <c r="B48" s="1253"/>
      <c r="C48" s="1254"/>
      <c r="D48" s="1254"/>
      <c r="E48" s="1254"/>
      <c r="F48" s="1254"/>
      <c r="G48" s="1254"/>
      <c r="H48" s="1254"/>
      <c r="I48" s="1254"/>
      <c r="J48" s="1254"/>
      <c r="K48" s="1254"/>
      <c r="L48" s="1254"/>
      <c r="M48" s="1254"/>
      <c r="N48" s="1255"/>
      <c r="O48" s="1257"/>
      <c r="P48" s="1237"/>
      <c r="Q48" s="1237"/>
      <c r="R48" s="1259"/>
      <c r="S48" s="1259"/>
      <c r="T48" s="1237"/>
      <c r="U48" s="1237"/>
      <c r="V48" s="1237"/>
      <c r="W48" s="1237"/>
      <c r="X48" s="1237"/>
      <c r="Y48" s="1237"/>
      <c r="Z48" s="1237"/>
      <c r="AA48" s="1237"/>
      <c r="AB48" s="1237"/>
      <c r="AC48" s="1237"/>
      <c r="AD48" s="1237"/>
      <c r="AE48" s="1237"/>
      <c r="AF48" s="1237"/>
      <c r="AG48" s="1237"/>
      <c r="AH48" s="1237"/>
      <c r="AI48" s="1237"/>
      <c r="AJ48" s="1237"/>
      <c r="AK48" s="1237"/>
      <c r="AL48" s="1237"/>
      <c r="AM48" s="1237"/>
      <c r="AN48" s="1237"/>
      <c r="AO48" s="1237"/>
      <c r="AP48" s="1237"/>
      <c r="AQ48" s="1237"/>
      <c r="AR48" s="1237"/>
      <c r="AS48" s="1237"/>
      <c r="AT48" s="1237"/>
      <c r="AU48" s="1237"/>
      <c r="AV48" s="1237"/>
      <c r="AW48" s="1239"/>
    </row>
    <row r="49" spans="2:49" x14ac:dyDescent="0.25">
      <c r="B49" s="1218" t="s">
        <v>815</v>
      </c>
      <c r="C49" s="1219"/>
      <c r="D49" s="1219"/>
      <c r="E49" s="1219"/>
      <c r="F49" s="1219"/>
      <c r="G49" s="1219"/>
      <c r="H49" s="1219"/>
      <c r="I49" s="1219"/>
      <c r="J49" s="1219"/>
      <c r="K49" s="1219"/>
      <c r="L49" s="1219"/>
      <c r="M49" s="1219"/>
      <c r="N49" s="1220"/>
      <c r="O49" s="1240" t="s">
        <v>816</v>
      </c>
      <c r="P49" s="1241"/>
      <c r="Q49" s="1241"/>
      <c r="R49" s="1241"/>
      <c r="S49" s="1244">
        <f>AK52+AK53+AK54+AK55+AK56</f>
        <v>0</v>
      </c>
      <c r="T49" s="1244"/>
      <c r="U49" s="1244"/>
      <c r="V49" s="1244"/>
      <c r="W49" s="1244"/>
      <c r="X49" s="1244"/>
      <c r="Y49" s="1244"/>
      <c r="Z49" s="1244"/>
      <c r="AA49" s="1244"/>
      <c r="AB49" s="1244"/>
      <c r="AC49" s="1244"/>
      <c r="AD49" s="1244"/>
      <c r="AE49" s="1236" t="s">
        <v>733</v>
      </c>
      <c r="AF49" s="1236"/>
      <c r="AG49" s="1246" t="s">
        <v>817</v>
      </c>
      <c r="AH49" s="1246"/>
      <c r="AI49" s="1246"/>
      <c r="AJ49" s="1246"/>
      <c r="AK49" s="1246"/>
      <c r="AL49" s="1246"/>
      <c r="AM49" s="1246"/>
      <c r="AN49" s="1246"/>
      <c r="AO49" s="1246"/>
      <c r="AP49" s="1246"/>
      <c r="AQ49" s="1246"/>
      <c r="AR49" s="1246"/>
      <c r="AS49" s="1246"/>
      <c r="AT49" s="1246"/>
      <c r="AU49" s="1246"/>
      <c r="AV49" s="1246"/>
      <c r="AW49" s="1247"/>
    </row>
    <row r="50" spans="2:49" x14ac:dyDescent="0.25">
      <c r="B50" s="1221"/>
      <c r="C50" s="1222"/>
      <c r="D50" s="1222"/>
      <c r="E50" s="1222"/>
      <c r="F50" s="1222"/>
      <c r="G50" s="1222"/>
      <c r="H50" s="1222"/>
      <c r="I50" s="1222"/>
      <c r="J50" s="1222"/>
      <c r="K50" s="1222"/>
      <c r="L50" s="1222"/>
      <c r="M50" s="1222"/>
      <c r="N50" s="1223"/>
      <c r="O50" s="1242"/>
      <c r="P50" s="1243"/>
      <c r="Q50" s="1243"/>
      <c r="R50" s="1243"/>
      <c r="S50" s="1245"/>
      <c r="T50" s="1245"/>
      <c r="U50" s="1245"/>
      <c r="V50" s="1245"/>
      <c r="W50" s="1245"/>
      <c r="X50" s="1245"/>
      <c r="Y50" s="1245"/>
      <c r="Z50" s="1245"/>
      <c r="AA50" s="1245"/>
      <c r="AB50" s="1245"/>
      <c r="AC50" s="1245"/>
      <c r="AD50" s="1245"/>
      <c r="AE50" s="1237"/>
      <c r="AF50" s="1237"/>
      <c r="AG50" s="1248"/>
      <c r="AH50" s="1248"/>
      <c r="AI50" s="1248"/>
      <c r="AJ50" s="1248"/>
      <c r="AK50" s="1248"/>
      <c r="AL50" s="1248"/>
      <c r="AM50" s="1248"/>
      <c r="AN50" s="1248"/>
      <c r="AO50" s="1248"/>
      <c r="AP50" s="1248"/>
      <c r="AQ50" s="1248"/>
      <c r="AR50" s="1248"/>
      <c r="AS50" s="1248"/>
      <c r="AT50" s="1248"/>
      <c r="AU50" s="1248"/>
      <c r="AV50" s="1248"/>
      <c r="AW50" s="1249"/>
    </row>
    <row r="51" spans="2:49" x14ac:dyDescent="0.25">
      <c r="B51" s="1221"/>
      <c r="C51" s="1222"/>
      <c r="D51" s="1222"/>
      <c r="E51" s="1222"/>
      <c r="F51" s="1222"/>
      <c r="G51" s="1222"/>
      <c r="H51" s="1222"/>
      <c r="I51" s="1222"/>
      <c r="J51" s="1222"/>
      <c r="K51" s="1222"/>
      <c r="L51" s="1222"/>
      <c r="M51" s="1222"/>
      <c r="N51" s="1223"/>
      <c r="O51" s="533"/>
      <c r="P51" s="534"/>
      <c r="Q51" s="534"/>
      <c r="R51" s="534"/>
      <c r="S51" s="534"/>
      <c r="T51" s="534"/>
      <c r="U51" s="534"/>
      <c r="V51" s="534"/>
      <c r="W51" s="534"/>
      <c r="X51" s="534"/>
      <c r="Y51" s="534"/>
      <c r="Z51" s="535" t="s">
        <v>818</v>
      </c>
      <c r="AA51" s="534"/>
      <c r="AB51" s="534"/>
      <c r="AC51" s="534"/>
      <c r="AD51" s="534"/>
      <c r="AE51" s="536"/>
      <c r="AF51" s="536"/>
      <c r="AG51" s="536"/>
      <c r="AH51" s="536"/>
      <c r="AI51" s="536"/>
      <c r="AJ51" s="536"/>
      <c r="AK51" s="536"/>
      <c r="AL51" s="536"/>
      <c r="AM51" s="536"/>
      <c r="AN51" s="536"/>
      <c r="AO51" s="536"/>
      <c r="AP51" s="536"/>
      <c r="AQ51" s="536"/>
      <c r="AR51" s="536"/>
      <c r="AS51" s="536"/>
      <c r="AT51" s="536"/>
      <c r="AU51" s="536"/>
      <c r="AV51" s="536"/>
      <c r="AW51" s="537"/>
    </row>
    <row r="52" spans="2:49" x14ac:dyDescent="0.25">
      <c r="B52" s="1221"/>
      <c r="C52" s="1222"/>
      <c r="D52" s="1222"/>
      <c r="E52" s="1222"/>
      <c r="F52" s="1222"/>
      <c r="G52" s="1222"/>
      <c r="H52" s="1222"/>
      <c r="I52" s="1222"/>
      <c r="J52" s="1222"/>
      <c r="K52" s="1222"/>
      <c r="L52" s="1222"/>
      <c r="M52" s="1222"/>
      <c r="N52" s="1223"/>
      <c r="O52" s="533"/>
      <c r="P52" s="534"/>
      <c r="Q52" s="534"/>
      <c r="R52" s="534"/>
      <c r="S52" s="534"/>
      <c r="T52" s="534"/>
      <c r="U52" s="534"/>
      <c r="V52" s="531"/>
      <c r="W52" s="534"/>
      <c r="X52" s="531"/>
      <c r="Y52" s="534"/>
      <c r="Z52" s="534"/>
      <c r="AA52" s="531"/>
      <c r="AB52" s="538" t="s">
        <v>819</v>
      </c>
      <c r="AC52" s="538"/>
      <c r="AD52" s="536"/>
      <c r="AE52" s="536"/>
      <c r="AF52" s="536"/>
      <c r="AG52" s="531"/>
      <c r="AH52" s="531"/>
      <c r="AI52" s="531"/>
      <c r="AJ52" s="536"/>
      <c r="AK52" s="1217"/>
      <c r="AL52" s="1217"/>
      <c r="AM52" s="1217"/>
      <c r="AN52" s="1217"/>
      <c r="AO52" s="1217"/>
      <c r="AP52" s="536" t="s">
        <v>820</v>
      </c>
      <c r="AQ52" s="539" t="s">
        <v>817</v>
      </c>
      <c r="AR52" s="539"/>
      <c r="AS52" s="539"/>
      <c r="AT52" s="539"/>
      <c r="AU52" s="539"/>
      <c r="AV52" s="531"/>
      <c r="AW52" s="537"/>
    </row>
    <row r="53" spans="2:49" x14ac:dyDescent="0.25">
      <c r="B53" s="1221"/>
      <c r="C53" s="1222"/>
      <c r="D53" s="1222"/>
      <c r="E53" s="1222"/>
      <c r="F53" s="1222"/>
      <c r="G53" s="1222"/>
      <c r="H53" s="1222"/>
      <c r="I53" s="1222"/>
      <c r="J53" s="1222"/>
      <c r="K53" s="1222"/>
      <c r="L53" s="1222"/>
      <c r="M53" s="1222"/>
      <c r="N53" s="1223"/>
      <c r="O53" s="533"/>
      <c r="P53" s="534"/>
      <c r="Q53" s="534"/>
      <c r="R53" s="534"/>
      <c r="S53" s="534"/>
      <c r="T53" s="534"/>
      <c r="U53" s="534"/>
      <c r="V53" s="534"/>
      <c r="W53" s="534"/>
      <c r="X53" s="534"/>
      <c r="Y53" s="534"/>
      <c r="Z53" s="534"/>
      <c r="AA53" s="534"/>
      <c r="AB53" s="538" t="s">
        <v>821</v>
      </c>
      <c r="AC53" s="538"/>
      <c r="AD53" s="536"/>
      <c r="AE53" s="536"/>
      <c r="AF53" s="536"/>
      <c r="AG53" s="531"/>
      <c r="AH53" s="531"/>
      <c r="AI53" s="531"/>
      <c r="AJ53" s="536"/>
      <c r="AK53" s="1217"/>
      <c r="AL53" s="1217"/>
      <c r="AM53" s="1217"/>
      <c r="AN53" s="1217"/>
      <c r="AO53" s="1217"/>
      <c r="AP53" s="536" t="s">
        <v>820</v>
      </c>
      <c r="AQ53" s="539" t="s">
        <v>817</v>
      </c>
      <c r="AR53" s="539"/>
      <c r="AS53" s="539"/>
      <c r="AT53" s="539"/>
      <c r="AU53" s="539"/>
      <c r="AV53" s="531"/>
      <c r="AW53" s="537"/>
    </row>
    <row r="54" spans="2:49" x14ac:dyDescent="0.25">
      <c r="B54" s="1221"/>
      <c r="C54" s="1222"/>
      <c r="D54" s="1222"/>
      <c r="E54" s="1222"/>
      <c r="F54" s="1222"/>
      <c r="G54" s="1222"/>
      <c r="H54" s="1222"/>
      <c r="I54" s="1222"/>
      <c r="J54" s="1222"/>
      <c r="K54" s="1222"/>
      <c r="L54" s="1222"/>
      <c r="M54" s="1222"/>
      <c r="N54" s="1223"/>
      <c r="O54" s="533"/>
      <c r="P54" s="534"/>
      <c r="Q54" s="534"/>
      <c r="R54" s="534"/>
      <c r="S54" s="534"/>
      <c r="T54" s="534"/>
      <c r="U54" s="534"/>
      <c r="V54" s="534"/>
      <c r="W54" s="534"/>
      <c r="X54" s="534"/>
      <c r="Y54" s="534"/>
      <c r="Z54" s="534"/>
      <c r="AA54" s="534"/>
      <c r="AB54" s="538" t="s">
        <v>822</v>
      </c>
      <c r="AC54" s="538"/>
      <c r="AD54" s="536"/>
      <c r="AE54" s="536"/>
      <c r="AF54" s="536"/>
      <c r="AG54" s="531"/>
      <c r="AH54" s="531"/>
      <c r="AI54" s="531"/>
      <c r="AJ54" s="536"/>
      <c r="AK54" s="1217"/>
      <c r="AL54" s="1217"/>
      <c r="AM54" s="1217"/>
      <c r="AN54" s="1217"/>
      <c r="AO54" s="1217"/>
      <c r="AP54" s="536" t="s">
        <v>820</v>
      </c>
      <c r="AQ54" s="539" t="s">
        <v>817</v>
      </c>
      <c r="AR54" s="539"/>
      <c r="AS54" s="539"/>
      <c r="AT54" s="539"/>
      <c r="AU54" s="539"/>
      <c r="AV54" s="531"/>
      <c r="AW54" s="537"/>
    </row>
    <row r="55" spans="2:49" x14ac:dyDescent="0.25">
      <c r="B55" s="1221"/>
      <c r="C55" s="1222"/>
      <c r="D55" s="1222"/>
      <c r="E55" s="1222"/>
      <c r="F55" s="1222"/>
      <c r="G55" s="1222"/>
      <c r="H55" s="1222"/>
      <c r="I55" s="1222"/>
      <c r="J55" s="1222"/>
      <c r="K55" s="1222"/>
      <c r="L55" s="1222"/>
      <c r="M55" s="1222"/>
      <c r="N55" s="1223"/>
      <c r="O55" s="533"/>
      <c r="P55" s="534"/>
      <c r="Q55" s="534"/>
      <c r="R55" s="534"/>
      <c r="S55" s="534"/>
      <c r="T55" s="534"/>
      <c r="U55" s="534"/>
      <c r="V55" s="534"/>
      <c r="W55" s="534"/>
      <c r="X55" s="534"/>
      <c r="Y55" s="534"/>
      <c r="Z55" s="534"/>
      <c r="AA55" s="534"/>
      <c r="AB55" s="538" t="s">
        <v>823</v>
      </c>
      <c r="AC55" s="538"/>
      <c r="AD55" s="536"/>
      <c r="AE55" s="536"/>
      <c r="AF55" s="536"/>
      <c r="AG55" s="531"/>
      <c r="AH55" s="531"/>
      <c r="AI55" s="531"/>
      <c r="AJ55" s="536"/>
      <c r="AK55" s="1217"/>
      <c r="AL55" s="1217"/>
      <c r="AM55" s="1217"/>
      <c r="AN55" s="1217"/>
      <c r="AO55" s="1217"/>
      <c r="AP55" s="536" t="s">
        <v>820</v>
      </c>
      <c r="AQ55" s="539" t="s">
        <v>817</v>
      </c>
      <c r="AR55" s="539"/>
      <c r="AS55" s="539"/>
      <c r="AT55" s="539"/>
      <c r="AU55" s="539"/>
      <c r="AV55" s="531"/>
      <c r="AW55" s="537"/>
    </row>
    <row r="56" spans="2:49" x14ac:dyDescent="0.25">
      <c r="B56" s="1221"/>
      <c r="C56" s="1222"/>
      <c r="D56" s="1222"/>
      <c r="E56" s="1222"/>
      <c r="F56" s="1222"/>
      <c r="G56" s="1222"/>
      <c r="H56" s="1222"/>
      <c r="I56" s="1222"/>
      <c r="J56" s="1222"/>
      <c r="K56" s="1222"/>
      <c r="L56" s="1222"/>
      <c r="M56" s="1222"/>
      <c r="N56" s="1223"/>
      <c r="O56" s="533"/>
      <c r="P56" s="534"/>
      <c r="Q56" s="534"/>
      <c r="R56" s="534"/>
      <c r="S56" s="534"/>
      <c r="T56" s="534"/>
      <c r="U56" s="534"/>
      <c r="V56" s="534"/>
      <c r="W56" s="534"/>
      <c r="X56" s="534"/>
      <c r="Y56" s="534"/>
      <c r="Z56" s="534"/>
      <c r="AA56" s="534"/>
      <c r="AB56" s="538"/>
      <c r="AC56" s="538"/>
      <c r="AD56" s="536"/>
      <c r="AE56" s="536"/>
      <c r="AF56" s="536"/>
      <c r="AG56" s="531"/>
      <c r="AH56" s="531"/>
      <c r="AI56" s="531"/>
      <c r="AJ56" s="536"/>
      <c r="AK56" s="1217"/>
      <c r="AL56" s="1217"/>
      <c r="AM56" s="1217"/>
      <c r="AN56" s="1217"/>
      <c r="AO56" s="1217"/>
      <c r="AP56" s="536"/>
      <c r="AQ56" s="539"/>
      <c r="AR56" s="539"/>
      <c r="AS56" s="539"/>
      <c r="AT56" s="539"/>
      <c r="AU56" s="539"/>
      <c r="AV56" s="531"/>
      <c r="AW56" s="537"/>
    </row>
    <row r="57" spans="2:49" x14ac:dyDescent="0.25">
      <c r="B57" s="1224"/>
      <c r="C57" s="1225"/>
      <c r="D57" s="1225"/>
      <c r="E57" s="1225"/>
      <c r="F57" s="1225"/>
      <c r="G57" s="1225"/>
      <c r="H57" s="1225"/>
      <c r="I57" s="1225"/>
      <c r="J57" s="1225"/>
      <c r="K57" s="1225"/>
      <c r="L57" s="1225"/>
      <c r="M57" s="1225"/>
      <c r="N57" s="1226"/>
      <c r="O57" s="533"/>
      <c r="P57" s="534"/>
      <c r="Q57" s="534"/>
      <c r="R57" s="534"/>
      <c r="S57" s="534"/>
      <c r="T57" s="534"/>
      <c r="U57" s="534"/>
      <c r="V57" s="534"/>
      <c r="W57" s="534"/>
      <c r="X57" s="534"/>
      <c r="Y57" s="534"/>
      <c r="Z57" s="534"/>
      <c r="AA57" s="534"/>
      <c r="AB57" s="534"/>
      <c r="AC57" s="534"/>
      <c r="AD57" s="534"/>
      <c r="AE57" s="531"/>
      <c r="AF57" s="531"/>
      <c r="AG57" s="531"/>
      <c r="AH57" s="531"/>
      <c r="AI57" s="531"/>
      <c r="AJ57" s="531"/>
      <c r="AK57" s="1217"/>
      <c r="AL57" s="1217"/>
      <c r="AM57" s="1217"/>
      <c r="AN57" s="1217"/>
      <c r="AO57" s="1217"/>
      <c r="AP57" s="536"/>
      <c r="AQ57" s="539"/>
      <c r="AR57" s="541"/>
      <c r="AS57" s="541"/>
      <c r="AT57" s="541"/>
      <c r="AU57" s="541"/>
      <c r="AV57" s="536"/>
      <c r="AW57" s="537"/>
    </row>
    <row r="58" spans="2:49" x14ac:dyDescent="0.25">
      <c r="B58" s="1218" t="s">
        <v>824</v>
      </c>
      <c r="C58" s="1219"/>
      <c r="D58" s="1219"/>
      <c r="E58" s="1219"/>
      <c r="F58" s="1219"/>
      <c r="G58" s="1219"/>
      <c r="H58" s="1219"/>
      <c r="I58" s="1219"/>
      <c r="J58" s="1219"/>
      <c r="K58" s="1219"/>
      <c r="L58" s="1219"/>
      <c r="M58" s="1219"/>
      <c r="N58" s="1220"/>
      <c r="O58" s="1227"/>
      <c r="P58" s="1228"/>
      <c r="Q58" s="1228"/>
      <c r="R58" s="1228"/>
      <c r="S58" s="1228"/>
      <c r="T58" s="1228"/>
      <c r="U58" s="1228"/>
      <c r="V58" s="1228"/>
      <c r="W58" s="1228"/>
      <c r="X58" s="1228"/>
      <c r="Y58" s="1228"/>
      <c r="Z58" s="1228"/>
      <c r="AA58" s="1228"/>
      <c r="AB58" s="1228"/>
      <c r="AC58" s="1228"/>
      <c r="AD58" s="1228"/>
      <c r="AE58" s="1228"/>
      <c r="AF58" s="1228"/>
      <c r="AG58" s="1228"/>
      <c r="AH58" s="1228"/>
      <c r="AI58" s="1228"/>
      <c r="AJ58" s="1228"/>
      <c r="AK58" s="1228"/>
      <c r="AL58" s="1228"/>
      <c r="AM58" s="1228"/>
      <c r="AN58" s="1228"/>
      <c r="AO58" s="1228"/>
      <c r="AP58" s="1228"/>
      <c r="AQ58" s="1228"/>
      <c r="AR58" s="1228"/>
      <c r="AS58" s="1228"/>
      <c r="AT58" s="1228"/>
      <c r="AU58" s="1228"/>
      <c r="AV58" s="1228"/>
      <c r="AW58" s="1229"/>
    </row>
    <row r="59" spans="2:49" x14ac:dyDescent="0.25">
      <c r="B59" s="1221"/>
      <c r="C59" s="1222"/>
      <c r="D59" s="1222"/>
      <c r="E59" s="1222"/>
      <c r="F59" s="1222"/>
      <c r="G59" s="1222"/>
      <c r="H59" s="1222"/>
      <c r="I59" s="1222"/>
      <c r="J59" s="1222"/>
      <c r="K59" s="1222"/>
      <c r="L59" s="1222"/>
      <c r="M59" s="1222"/>
      <c r="N59" s="1223"/>
      <c r="O59" s="1230"/>
      <c r="P59" s="1231"/>
      <c r="Q59" s="1231"/>
      <c r="R59" s="1231"/>
      <c r="S59" s="1231"/>
      <c r="T59" s="1231"/>
      <c r="U59" s="1231"/>
      <c r="V59" s="1231"/>
      <c r="W59" s="1231"/>
      <c r="X59" s="1231"/>
      <c r="Y59" s="1231"/>
      <c r="Z59" s="1231"/>
      <c r="AA59" s="1231"/>
      <c r="AB59" s="1231"/>
      <c r="AC59" s="1231"/>
      <c r="AD59" s="1231"/>
      <c r="AE59" s="1231"/>
      <c r="AF59" s="1231"/>
      <c r="AG59" s="1231"/>
      <c r="AH59" s="1231"/>
      <c r="AI59" s="1231"/>
      <c r="AJ59" s="1231"/>
      <c r="AK59" s="1231"/>
      <c r="AL59" s="1231"/>
      <c r="AM59" s="1231"/>
      <c r="AN59" s="1231"/>
      <c r="AO59" s="1231"/>
      <c r="AP59" s="1231"/>
      <c r="AQ59" s="1231"/>
      <c r="AR59" s="1231"/>
      <c r="AS59" s="1231"/>
      <c r="AT59" s="1231"/>
      <c r="AU59" s="1231"/>
      <c r="AV59" s="1231"/>
      <c r="AW59" s="1232"/>
    </row>
    <row r="60" spans="2:49" x14ac:dyDescent="0.25">
      <c r="B60" s="1221"/>
      <c r="C60" s="1222"/>
      <c r="D60" s="1222"/>
      <c r="E60" s="1222"/>
      <c r="F60" s="1222"/>
      <c r="G60" s="1222"/>
      <c r="H60" s="1222"/>
      <c r="I60" s="1222"/>
      <c r="J60" s="1222"/>
      <c r="K60" s="1222"/>
      <c r="L60" s="1222"/>
      <c r="M60" s="1222"/>
      <c r="N60" s="1223"/>
      <c r="O60" s="1230"/>
      <c r="P60" s="1231"/>
      <c r="Q60" s="1231"/>
      <c r="R60" s="1231"/>
      <c r="S60" s="1231"/>
      <c r="T60" s="1231"/>
      <c r="U60" s="1231"/>
      <c r="V60" s="1231"/>
      <c r="W60" s="1231"/>
      <c r="X60" s="1231"/>
      <c r="Y60" s="1231"/>
      <c r="Z60" s="1231"/>
      <c r="AA60" s="1231"/>
      <c r="AB60" s="1231"/>
      <c r="AC60" s="1231"/>
      <c r="AD60" s="1231"/>
      <c r="AE60" s="1231"/>
      <c r="AF60" s="1231"/>
      <c r="AG60" s="1231"/>
      <c r="AH60" s="1231"/>
      <c r="AI60" s="1231"/>
      <c r="AJ60" s="1231"/>
      <c r="AK60" s="1231"/>
      <c r="AL60" s="1231"/>
      <c r="AM60" s="1231"/>
      <c r="AN60" s="1231"/>
      <c r="AO60" s="1231"/>
      <c r="AP60" s="1231"/>
      <c r="AQ60" s="1231"/>
      <c r="AR60" s="1231"/>
      <c r="AS60" s="1231"/>
      <c r="AT60" s="1231"/>
      <c r="AU60" s="1231"/>
      <c r="AV60" s="1231"/>
      <c r="AW60" s="1232"/>
    </row>
    <row r="61" spans="2:49" x14ac:dyDescent="0.25">
      <c r="B61" s="1221"/>
      <c r="C61" s="1222"/>
      <c r="D61" s="1222"/>
      <c r="E61" s="1222"/>
      <c r="F61" s="1222"/>
      <c r="G61" s="1222"/>
      <c r="H61" s="1222"/>
      <c r="I61" s="1222"/>
      <c r="J61" s="1222"/>
      <c r="K61" s="1222"/>
      <c r="L61" s="1222"/>
      <c r="M61" s="1222"/>
      <c r="N61" s="1223"/>
      <c r="O61" s="1230"/>
      <c r="P61" s="1231"/>
      <c r="Q61" s="1231"/>
      <c r="R61" s="1231"/>
      <c r="S61" s="1231"/>
      <c r="T61" s="1231"/>
      <c r="U61" s="1231"/>
      <c r="V61" s="1231"/>
      <c r="W61" s="1231"/>
      <c r="X61" s="1231"/>
      <c r="Y61" s="1231"/>
      <c r="Z61" s="1231"/>
      <c r="AA61" s="1231"/>
      <c r="AB61" s="1231"/>
      <c r="AC61" s="1231"/>
      <c r="AD61" s="1231"/>
      <c r="AE61" s="1231"/>
      <c r="AF61" s="1231"/>
      <c r="AG61" s="1231"/>
      <c r="AH61" s="1231"/>
      <c r="AI61" s="1231"/>
      <c r="AJ61" s="1231"/>
      <c r="AK61" s="1231"/>
      <c r="AL61" s="1231"/>
      <c r="AM61" s="1231"/>
      <c r="AN61" s="1231"/>
      <c r="AO61" s="1231"/>
      <c r="AP61" s="1231"/>
      <c r="AQ61" s="1231"/>
      <c r="AR61" s="1231"/>
      <c r="AS61" s="1231"/>
      <c r="AT61" s="1231"/>
      <c r="AU61" s="1231"/>
      <c r="AV61" s="1231"/>
      <c r="AW61" s="1232"/>
    </row>
    <row r="62" spans="2:49" x14ac:dyDescent="0.25">
      <c r="B62" s="1224"/>
      <c r="C62" s="1225"/>
      <c r="D62" s="1225"/>
      <c r="E62" s="1225"/>
      <c r="F62" s="1225"/>
      <c r="G62" s="1225"/>
      <c r="H62" s="1225"/>
      <c r="I62" s="1225"/>
      <c r="J62" s="1225"/>
      <c r="K62" s="1225"/>
      <c r="L62" s="1225"/>
      <c r="M62" s="1225"/>
      <c r="N62" s="1226"/>
      <c r="O62" s="1233"/>
      <c r="P62" s="1234"/>
      <c r="Q62" s="1234"/>
      <c r="R62" s="1234"/>
      <c r="S62" s="1234"/>
      <c r="T62" s="1234"/>
      <c r="U62" s="1234"/>
      <c r="V62" s="1234"/>
      <c r="W62" s="1234"/>
      <c r="X62" s="1234"/>
      <c r="Y62" s="1234"/>
      <c r="Z62" s="1234"/>
      <c r="AA62" s="1234"/>
      <c r="AB62" s="1234"/>
      <c r="AC62" s="1234"/>
      <c r="AD62" s="1234"/>
      <c r="AE62" s="1234"/>
      <c r="AF62" s="1234"/>
      <c r="AG62" s="1234"/>
      <c r="AH62" s="1234"/>
      <c r="AI62" s="1234"/>
      <c r="AJ62" s="1234"/>
      <c r="AK62" s="1234"/>
      <c r="AL62" s="1234"/>
      <c r="AM62" s="1234"/>
      <c r="AN62" s="1234"/>
      <c r="AO62" s="1234"/>
      <c r="AP62" s="1234"/>
      <c r="AQ62" s="1234"/>
      <c r="AR62" s="1234"/>
      <c r="AS62" s="1234"/>
      <c r="AT62" s="1234"/>
      <c r="AU62" s="1234"/>
      <c r="AV62" s="1234"/>
      <c r="AW62" s="1235"/>
    </row>
  </sheetData>
  <mergeCells count="72">
    <mergeCell ref="B6:N10"/>
    <mergeCell ref="O6:AW10"/>
    <mergeCell ref="B4:N5"/>
    <mergeCell ref="O4:Q5"/>
    <mergeCell ref="R4:T5"/>
    <mergeCell ref="U4:Y5"/>
    <mergeCell ref="Z4:AW5"/>
    <mergeCell ref="B11:N12"/>
    <mergeCell ref="O11:AW12"/>
    <mergeCell ref="B13:N16"/>
    <mergeCell ref="O13:R14"/>
    <mergeCell ref="S13:AW14"/>
    <mergeCell ref="O15:R16"/>
    <mergeCell ref="S15:AW16"/>
    <mergeCell ref="AA17:AB18"/>
    <mergeCell ref="AC17:AD18"/>
    <mergeCell ref="AE17:AW18"/>
    <mergeCell ref="B19:N27"/>
    <mergeCell ref="O19:R20"/>
    <mergeCell ref="S19:AD20"/>
    <mergeCell ref="AE19:AF20"/>
    <mergeCell ref="AG19:AW20"/>
    <mergeCell ref="AK22:AO22"/>
    <mergeCell ref="AK23:AO23"/>
    <mergeCell ref="B17:N18"/>
    <mergeCell ref="O17:Q18"/>
    <mergeCell ref="R17:S18"/>
    <mergeCell ref="T17:V18"/>
    <mergeCell ref="W17:X18"/>
    <mergeCell ref="Y17:Z18"/>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B41:N42"/>
    <mergeCell ref="O41:AW42"/>
    <mergeCell ref="B43:N46"/>
    <mergeCell ref="O43:R44"/>
    <mergeCell ref="S43:AW44"/>
    <mergeCell ref="O45:R46"/>
    <mergeCell ref="S45:AW46"/>
    <mergeCell ref="AA47:AB48"/>
    <mergeCell ref="AC47:AD48"/>
    <mergeCell ref="AE47:AW48"/>
    <mergeCell ref="B49:N57"/>
    <mergeCell ref="O49:R50"/>
    <mergeCell ref="S49:AD50"/>
    <mergeCell ref="AE49:AF50"/>
    <mergeCell ref="AG49:AW50"/>
    <mergeCell ref="AK52:AO52"/>
    <mergeCell ref="AK53:AO53"/>
    <mergeCell ref="B47:N48"/>
    <mergeCell ref="O47:Q48"/>
    <mergeCell ref="R47:S48"/>
    <mergeCell ref="T47:V48"/>
    <mergeCell ref="W47:X48"/>
    <mergeCell ref="Y47:Z48"/>
    <mergeCell ref="AK54:AO54"/>
    <mergeCell ref="AK55:AO55"/>
    <mergeCell ref="AK56:AO56"/>
    <mergeCell ref="AK57:AO57"/>
    <mergeCell ref="B58:N62"/>
    <mergeCell ref="O58:AW62"/>
  </mergeCells>
  <phoneticPr fontId="1"/>
  <dataValidations count="1">
    <dataValidation allowBlank="1" showInputMessage="1" showErrorMessage="1" prompt="自社内で開催する場合は、対象になりません" sqref="AK22:AO22 AK52:AO52"/>
  </dataValidations>
  <pageMargins left="0.51181102362204722" right="0.31496062992125984" top="0.43307086614173229" bottom="0.31496062992125984" header="0.23622047244094491" footer="0.23622047244094491"/>
  <pageSetup paperSize="9" orientation="portrait" r:id="rId1"/>
  <headerFooter>
    <oddFooter>&amp;C&amp;A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8"/>
  <sheetViews>
    <sheetView view="pageBreakPreview" topLeftCell="C1" zoomScaleNormal="100" zoomScaleSheetLayoutView="100" workbookViewId="0"/>
  </sheetViews>
  <sheetFormatPr defaultColWidth="2.15234375" defaultRowHeight="11.6" x14ac:dyDescent="0.25"/>
  <cols>
    <col min="1" max="1" width="30.61328125" style="439" bestFit="1" customWidth="1"/>
    <col min="2" max="2" width="12.4609375" style="439" bestFit="1" customWidth="1"/>
    <col min="3" max="3" width="15.23046875" style="439" bestFit="1" customWidth="1"/>
    <col min="4" max="4" width="14.23046875" style="439" bestFit="1" customWidth="1"/>
    <col min="5" max="5" width="12.4609375" style="439" bestFit="1" customWidth="1"/>
    <col min="6" max="222" width="2.4609375" style="439" customWidth="1"/>
    <col min="223" max="16384" width="2.15234375" style="439"/>
  </cols>
  <sheetData>
    <row r="1" spans="1:5" s="438" customFormat="1" ht="13.3" x14ac:dyDescent="0.25">
      <c r="A1" s="542" t="s">
        <v>825</v>
      </c>
      <c r="B1" s="468"/>
      <c r="C1" s="543"/>
      <c r="D1" s="543"/>
      <c r="E1" s="543"/>
    </row>
    <row r="2" spans="1:5" s="438" customFormat="1" ht="12.9" x14ac:dyDescent="0.25">
      <c r="A2" s="544"/>
      <c r="B2" s="545"/>
      <c r="C2" s="546"/>
      <c r="D2" s="546"/>
      <c r="E2" s="546" t="s">
        <v>863</v>
      </c>
    </row>
    <row r="3" spans="1:5" s="438" customFormat="1" ht="45" customHeight="1" x14ac:dyDescent="0.25">
      <c r="A3" s="547" t="s">
        <v>826</v>
      </c>
      <c r="B3" s="548" t="s">
        <v>827</v>
      </c>
      <c r="C3" s="548" t="s">
        <v>828</v>
      </c>
      <c r="D3" s="549" t="s">
        <v>829</v>
      </c>
      <c r="E3" s="548" t="s">
        <v>830</v>
      </c>
    </row>
    <row r="4" spans="1:5" ht="30" customHeight="1" x14ac:dyDescent="0.25">
      <c r="A4" s="562"/>
      <c r="B4" s="563"/>
      <c r="C4" s="564"/>
      <c r="D4" s="565"/>
      <c r="E4" s="563"/>
    </row>
    <row r="5" spans="1:5" ht="30" customHeight="1" x14ac:dyDescent="0.25">
      <c r="A5" s="566"/>
      <c r="B5" s="563"/>
      <c r="C5" s="564"/>
      <c r="D5" s="565"/>
      <c r="E5" s="567"/>
    </row>
    <row r="6" spans="1:5" ht="30" customHeight="1" x14ac:dyDescent="0.25">
      <c r="A6" s="562"/>
      <c r="B6" s="564"/>
      <c r="C6" s="564"/>
      <c r="D6" s="565"/>
      <c r="E6" s="563"/>
    </row>
    <row r="7" spans="1:5" ht="30" customHeight="1" x14ac:dyDescent="0.25">
      <c r="A7" s="568"/>
      <c r="B7" s="569"/>
      <c r="C7" s="569"/>
      <c r="D7" s="570"/>
      <c r="E7" s="569"/>
    </row>
    <row r="8" spans="1:5" ht="30" customHeight="1" x14ac:dyDescent="0.25">
      <c r="A8" s="550" t="s">
        <v>831</v>
      </c>
      <c r="B8" s="551"/>
      <c r="C8" s="384"/>
      <c r="D8" s="552">
        <f>SUBTOTAL(109,テーブル1[助成事業に
要する経費
（税抜）])</f>
        <v>0</v>
      </c>
      <c r="E8" s="553"/>
    </row>
  </sheetData>
  <phoneticPr fontId="1"/>
  <pageMargins left="0.31496062992125984" right="0.31496062992125984" top="0.39370078740157483" bottom="0.41666666666666669" header="0.31496062992125984" footer="0.51181102362204722"/>
  <pageSetup paperSize="9" orientation="portrait" r:id="rId1"/>
  <headerFooter>
    <oddFooter>&amp;A</oddFooter>
  </headerFooter>
  <drawing r:id="rId2"/>
  <tableParts count="1">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7"/>
  <sheetViews>
    <sheetView view="pageBreakPreview" zoomScaleNormal="100" zoomScaleSheetLayoutView="100" workbookViewId="0">
      <selection activeCell="F8" sqref="F8"/>
    </sheetView>
  </sheetViews>
  <sheetFormatPr defaultRowHeight="13.3" x14ac:dyDescent="0.25"/>
  <cols>
    <col min="1" max="1" width="25" customWidth="1"/>
    <col min="2" max="2" width="17.4609375" customWidth="1"/>
  </cols>
  <sheetData>
    <row r="1" spans="1:2" ht="18.75" customHeight="1" thickBot="1" x14ac:dyDescent="0.3">
      <c r="A1" s="554" t="s">
        <v>832</v>
      </c>
      <c r="B1" s="555" t="s">
        <v>833</v>
      </c>
    </row>
    <row r="2" spans="1:2" ht="18.75" customHeight="1" thickTop="1" x14ac:dyDescent="0.25">
      <c r="A2" s="556" t="s">
        <v>834</v>
      </c>
      <c r="B2" s="557">
        <v>1020</v>
      </c>
    </row>
    <row r="3" spans="1:2" ht="18.75" customHeight="1" x14ac:dyDescent="0.25">
      <c r="A3" s="558" t="s">
        <v>835</v>
      </c>
      <c r="B3" s="557">
        <v>1080</v>
      </c>
    </row>
    <row r="4" spans="1:2" ht="18.75" customHeight="1" x14ac:dyDescent="0.25">
      <c r="A4" s="558" t="s">
        <v>836</v>
      </c>
      <c r="B4" s="557">
        <v>1150</v>
      </c>
    </row>
    <row r="5" spans="1:2" ht="18.75" customHeight="1" x14ac:dyDescent="0.25">
      <c r="A5" s="558" t="s">
        <v>837</v>
      </c>
      <c r="B5" s="557">
        <v>1210</v>
      </c>
    </row>
    <row r="6" spans="1:2" ht="18.75" customHeight="1" x14ac:dyDescent="0.25">
      <c r="A6" s="558" t="s">
        <v>838</v>
      </c>
      <c r="B6" s="557">
        <v>1300</v>
      </c>
    </row>
    <row r="7" spans="1:2" ht="18.75" customHeight="1" x14ac:dyDescent="0.25">
      <c r="A7" s="558" t="s">
        <v>839</v>
      </c>
      <c r="B7" s="557">
        <v>1380</v>
      </c>
    </row>
    <row r="8" spans="1:2" ht="18.75" customHeight="1" x14ac:dyDescent="0.25">
      <c r="A8" s="558" t="s">
        <v>840</v>
      </c>
      <c r="B8" s="557">
        <v>1460</v>
      </c>
    </row>
    <row r="9" spans="1:2" ht="18.75" customHeight="1" x14ac:dyDescent="0.25">
      <c r="A9" s="558" t="s">
        <v>841</v>
      </c>
      <c r="B9" s="557">
        <v>1540</v>
      </c>
    </row>
    <row r="10" spans="1:2" ht="18.75" customHeight="1" x14ac:dyDescent="0.25">
      <c r="A10" s="558" t="s">
        <v>842</v>
      </c>
      <c r="B10" s="557">
        <v>1620</v>
      </c>
    </row>
    <row r="11" spans="1:2" ht="18.75" customHeight="1" x14ac:dyDescent="0.25">
      <c r="A11" s="558" t="s">
        <v>843</v>
      </c>
      <c r="B11" s="557">
        <v>1780</v>
      </c>
    </row>
    <row r="12" spans="1:2" ht="18.75" customHeight="1" x14ac:dyDescent="0.25">
      <c r="A12" s="558" t="s">
        <v>844</v>
      </c>
      <c r="B12" s="557">
        <v>1950</v>
      </c>
    </row>
    <row r="13" spans="1:2" ht="18.75" customHeight="1" x14ac:dyDescent="0.25">
      <c r="A13" s="558" t="s">
        <v>845</v>
      </c>
      <c r="B13" s="557">
        <v>2110</v>
      </c>
    </row>
    <row r="14" spans="1:2" ht="18.75" customHeight="1" x14ac:dyDescent="0.25">
      <c r="A14" s="558" t="s">
        <v>846</v>
      </c>
      <c r="B14" s="557">
        <v>2270</v>
      </c>
    </row>
    <row r="15" spans="1:2" ht="18.75" customHeight="1" x14ac:dyDescent="0.25">
      <c r="A15" s="558" t="s">
        <v>847</v>
      </c>
      <c r="B15" s="557">
        <v>2430</v>
      </c>
    </row>
    <row r="16" spans="1:2" ht="18.75" customHeight="1" x14ac:dyDescent="0.25">
      <c r="A16" s="558" t="s">
        <v>848</v>
      </c>
      <c r="B16" s="557">
        <v>2600</v>
      </c>
    </row>
    <row r="17" spans="1:2" ht="18.75" customHeight="1" x14ac:dyDescent="0.25">
      <c r="A17" s="558" t="s">
        <v>849</v>
      </c>
      <c r="B17" s="557">
        <v>2760</v>
      </c>
    </row>
    <row r="18" spans="1:2" ht="18.75" customHeight="1" x14ac:dyDescent="0.25">
      <c r="A18" s="558" t="s">
        <v>850</v>
      </c>
      <c r="B18" s="557">
        <v>2920</v>
      </c>
    </row>
    <row r="19" spans="1:2" ht="18.75" customHeight="1" x14ac:dyDescent="0.25">
      <c r="A19" s="558" t="s">
        <v>851</v>
      </c>
      <c r="B19" s="557">
        <v>3080</v>
      </c>
    </row>
    <row r="20" spans="1:2" ht="18.75" customHeight="1" x14ac:dyDescent="0.25">
      <c r="A20" s="558" t="s">
        <v>852</v>
      </c>
      <c r="B20" s="557">
        <v>3330</v>
      </c>
    </row>
    <row r="21" spans="1:2" ht="18.75" customHeight="1" x14ac:dyDescent="0.25">
      <c r="A21" s="558" t="s">
        <v>853</v>
      </c>
      <c r="B21" s="557">
        <v>3570</v>
      </c>
    </row>
    <row r="22" spans="1:2" ht="18.75" customHeight="1" x14ac:dyDescent="0.25">
      <c r="A22" s="558" t="s">
        <v>854</v>
      </c>
      <c r="B22" s="557">
        <v>3820</v>
      </c>
    </row>
    <row r="23" spans="1:2" ht="18.75" customHeight="1" x14ac:dyDescent="0.25">
      <c r="A23" s="558" t="s">
        <v>855</v>
      </c>
      <c r="B23" s="557">
        <v>4060</v>
      </c>
    </row>
    <row r="24" spans="1:2" ht="18.75" customHeight="1" x14ac:dyDescent="0.25">
      <c r="A24" s="558" t="s">
        <v>856</v>
      </c>
      <c r="B24" s="557">
        <v>4300</v>
      </c>
    </row>
    <row r="25" spans="1:2" ht="18.75" customHeight="1" x14ac:dyDescent="0.25">
      <c r="A25" s="558" t="s">
        <v>857</v>
      </c>
      <c r="B25" s="557">
        <v>4550</v>
      </c>
    </row>
    <row r="26" spans="1:2" ht="18.75" customHeight="1" x14ac:dyDescent="0.25">
      <c r="A26" s="558" t="s">
        <v>858</v>
      </c>
      <c r="B26" s="559">
        <v>4790</v>
      </c>
    </row>
    <row r="27" spans="1:2" ht="18.75" customHeight="1" thickBot="1" x14ac:dyDescent="0.3">
      <c r="A27" s="560" t="s">
        <v>859</v>
      </c>
      <c r="B27" s="559">
        <v>5040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view="pageBreakPreview" zoomScaleNormal="100" zoomScaleSheetLayoutView="100" workbookViewId="0">
      <selection activeCell="H35" sqref="H35"/>
    </sheetView>
  </sheetViews>
  <sheetFormatPr defaultColWidth="9" defaultRowHeight="13.3" x14ac:dyDescent="0.25"/>
  <cols>
    <col min="1" max="1" width="3.61328125" style="6" customWidth="1"/>
    <col min="2" max="2" width="12.15234375" style="6" customWidth="1"/>
    <col min="3" max="3" width="65.61328125" style="6" customWidth="1"/>
    <col min="4" max="5" width="7.61328125" style="6" customWidth="1"/>
    <col min="6" max="16384" width="9" style="6"/>
  </cols>
  <sheetData>
    <row r="1" spans="1:5" ht="18" customHeight="1" x14ac:dyDescent="0.25">
      <c r="A1" s="614" t="s">
        <v>504</v>
      </c>
      <c r="B1" s="614"/>
      <c r="C1" s="614"/>
      <c r="D1" s="614"/>
      <c r="E1" s="614"/>
    </row>
    <row r="2" spans="1:5" ht="18" customHeight="1" x14ac:dyDescent="0.25">
      <c r="A2" s="614" t="s">
        <v>268</v>
      </c>
      <c r="B2" s="614"/>
      <c r="C2" s="614"/>
      <c r="D2" s="614"/>
      <c r="E2" s="614"/>
    </row>
    <row r="3" spans="1:5" ht="14.15" x14ac:dyDescent="0.25">
      <c r="A3" s="614"/>
      <c r="B3" s="614"/>
      <c r="C3" s="614"/>
      <c r="D3" s="614"/>
      <c r="E3" s="614"/>
    </row>
    <row r="4" spans="1:5" ht="27.75" customHeight="1" x14ac:dyDescent="0.25">
      <c r="A4" s="622" t="s">
        <v>285</v>
      </c>
      <c r="B4" s="623"/>
      <c r="C4" s="623"/>
      <c r="D4" s="623"/>
      <c r="E4" s="623"/>
    </row>
    <row r="5" spans="1:5" ht="27" customHeight="1" x14ac:dyDescent="0.25">
      <c r="A5" s="621" t="s">
        <v>269</v>
      </c>
      <c r="B5" s="621"/>
      <c r="C5" s="621"/>
      <c r="D5" s="621"/>
      <c r="E5" s="621"/>
    </row>
    <row r="6" spans="1:5" ht="16.5" customHeight="1" x14ac:dyDescent="0.25">
      <c r="A6" s="620" t="s">
        <v>270</v>
      </c>
      <c r="B6" s="620"/>
      <c r="C6" s="620"/>
      <c r="D6" s="620"/>
      <c r="E6" s="620"/>
    </row>
    <row r="7" spans="1:5" ht="16.5" customHeight="1" x14ac:dyDescent="0.25">
      <c r="A7" s="620" t="s">
        <v>271</v>
      </c>
      <c r="B7" s="620"/>
      <c r="C7" s="620"/>
      <c r="D7" s="620"/>
      <c r="E7" s="620"/>
    </row>
    <row r="8" spans="1:5" ht="16.5" customHeight="1" x14ac:dyDescent="0.25">
      <c r="A8" s="620" t="s">
        <v>480</v>
      </c>
      <c r="B8" s="620"/>
      <c r="C8" s="620"/>
      <c r="D8" s="620"/>
      <c r="E8" s="620"/>
    </row>
    <row r="9" spans="1:5" ht="16.5" customHeight="1" x14ac:dyDescent="0.25">
      <c r="A9" s="619" t="s">
        <v>319</v>
      </c>
      <c r="B9" s="619"/>
      <c r="C9" s="619"/>
      <c r="D9" s="619"/>
      <c r="E9" s="619"/>
    </row>
    <row r="10" spans="1:5" ht="6.75" customHeight="1" x14ac:dyDescent="0.25">
      <c r="A10" s="108"/>
      <c r="B10" s="108"/>
      <c r="C10" s="108"/>
      <c r="D10" s="108"/>
      <c r="E10" s="108"/>
    </row>
    <row r="11" spans="1:5" ht="26.25" customHeight="1" x14ac:dyDescent="0.25">
      <c r="A11" s="109" t="s">
        <v>272</v>
      </c>
      <c r="B11" s="615" t="s">
        <v>286</v>
      </c>
      <c r="C11" s="616"/>
      <c r="D11" s="110" t="s">
        <v>273</v>
      </c>
      <c r="E11" s="111" t="s">
        <v>274</v>
      </c>
    </row>
    <row r="12" spans="1:5" ht="28.5" customHeight="1" x14ac:dyDescent="0.25">
      <c r="A12" s="112">
        <v>1</v>
      </c>
      <c r="B12" s="617" t="s">
        <v>481</v>
      </c>
      <c r="C12" s="618"/>
      <c r="D12" s="113" t="s">
        <v>275</v>
      </c>
      <c r="E12" s="114"/>
    </row>
    <row r="13" spans="1:5" ht="18" customHeight="1" x14ac:dyDescent="0.25">
      <c r="A13" s="628">
        <v>2</v>
      </c>
      <c r="B13" s="635" t="s">
        <v>487</v>
      </c>
      <c r="C13" s="636"/>
      <c r="D13" s="115" t="s">
        <v>276</v>
      </c>
      <c r="E13" s="630"/>
    </row>
    <row r="14" spans="1:5" ht="18" customHeight="1" x14ac:dyDescent="0.25">
      <c r="A14" s="629"/>
      <c r="B14" s="637" t="s">
        <v>287</v>
      </c>
      <c r="C14" s="638"/>
      <c r="D14" s="116" t="s">
        <v>277</v>
      </c>
      <c r="E14" s="631"/>
    </row>
    <row r="15" spans="1:5" ht="28.5" customHeight="1" x14ac:dyDescent="0.25">
      <c r="A15" s="117">
        <v>3</v>
      </c>
      <c r="B15" s="624" t="s">
        <v>278</v>
      </c>
      <c r="C15" s="625"/>
      <c r="D15" s="118" t="s">
        <v>279</v>
      </c>
      <c r="E15" s="119"/>
    </row>
    <row r="16" spans="1:5" ht="25.5" customHeight="1" x14ac:dyDescent="0.25">
      <c r="A16" s="632">
        <v>4</v>
      </c>
      <c r="B16" s="626" t="s">
        <v>482</v>
      </c>
      <c r="C16" s="627"/>
      <c r="D16" s="633" t="s">
        <v>281</v>
      </c>
      <c r="E16" s="634"/>
    </row>
    <row r="17" spans="1:5" ht="54" customHeight="1" x14ac:dyDescent="0.25">
      <c r="A17" s="632"/>
      <c r="B17" s="626" t="s">
        <v>503</v>
      </c>
      <c r="C17" s="627"/>
      <c r="D17" s="633"/>
      <c r="E17" s="634"/>
    </row>
    <row r="18" spans="1:5" ht="17.25" customHeight="1" x14ac:dyDescent="0.25">
      <c r="A18" s="632"/>
      <c r="B18" s="626" t="s">
        <v>483</v>
      </c>
      <c r="C18" s="627"/>
      <c r="D18" s="633"/>
      <c r="E18" s="634"/>
    </row>
    <row r="19" spans="1:5" ht="17.25" customHeight="1" x14ac:dyDescent="0.25">
      <c r="A19" s="632"/>
      <c r="B19" s="626" t="s">
        <v>302</v>
      </c>
      <c r="C19" s="627"/>
      <c r="D19" s="633"/>
      <c r="E19" s="634"/>
    </row>
    <row r="20" spans="1:5" ht="16.5" customHeight="1" x14ac:dyDescent="0.25">
      <c r="A20" s="632"/>
      <c r="B20" s="626" t="s">
        <v>280</v>
      </c>
      <c r="C20" s="627"/>
      <c r="D20" s="633"/>
      <c r="E20" s="634"/>
    </row>
    <row r="21" spans="1:5" ht="16.5" customHeight="1" x14ac:dyDescent="0.25">
      <c r="A21" s="632"/>
      <c r="B21" s="626" t="s">
        <v>488</v>
      </c>
      <c r="C21" s="627"/>
      <c r="D21" s="633"/>
      <c r="E21" s="634"/>
    </row>
    <row r="22" spans="1:5" ht="3.75" customHeight="1" x14ac:dyDescent="0.25">
      <c r="A22" s="632"/>
      <c r="B22" s="641"/>
      <c r="C22" s="642"/>
      <c r="D22" s="633"/>
      <c r="E22" s="634"/>
    </row>
    <row r="23" spans="1:5" ht="25.5" customHeight="1" x14ac:dyDescent="0.25">
      <c r="A23" s="651">
        <v>5</v>
      </c>
      <c r="B23" s="645" t="s">
        <v>282</v>
      </c>
      <c r="C23" s="646"/>
      <c r="D23" s="654" t="s">
        <v>275</v>
      </c>
      <c r="E23" s="630"/>
    </row>
    <row r="24" spans="1:5" ht="16.5" customHeight="1" x14ac:dyDescent="0.25">
      <c r="A24" s="652"/>
      <c r="B24" s="120" t="s">
        <v>288</v>
      </c>
      <c r="C24" s="121" t="s">
        <v>489</v>
      </c>
      <c r="D24" s="634"/>
      <c r="E24" s="656"/>
    </row>
    <row r="25" spans="1:5" ht="3" customHeight="1" x14ac:dyDescent="0.25">
      <c r="A25" s="652"/>
      <c r="B25" s="120"/>
      <c r="C25" s="121"/>
      <c r="D25" s="634"/>
      <c r="E25" s="656"/>
    </row>
    <row r="26" spans="1:5" ht="16.5" customHeight="1" x14ac:dyDescent="0.25">
      <c r="A26" s="652"/>
      <c r="B26" s="120" t="s">
        <v>289</v>
      </c>
      <c r="C26" s="121" t="s">
        <v>290</v>
      </c>
      <c r="D26" s="634"/>
      <c r="E26" s="656"/>
    </row>
    <row r="27" spans="1:5" ht="3.75" customHeight="1" x14ac:dyDescent="0.25">
      <c r="A27" s="653"/>
      <c r="B27" s="643"/>
      <c r="C27" s="644"/>
      <c r="D27" s="655"/>
      <c r="E27" s="631"/>
    </row>
    <row r="28" spans="1:5" ht="28.5" customHeight="1" x14ac:dyDescent="0.25">
      <c r="A28" s="117">
        <v>6</v>
      </c>
      <c r="B28" s="647" t="s">
        <v>520</v>
      </c>
      <c r="C28" s="648"/>
      <c r="D28" s="118" t="s">
        <v>275</v>
      </c>
      <c r="E28" s="119"/>
    </row>
    <row r="29" spans="1:5" ht="25.5" customHeight="1" x14ac:dyDescent="0.25">
      <c r="A29" s="628">
        <v>7</v>
      </c>
      <c r="B29" s="645" t="s">
        <v>283</v>
      </c>
      <c r="C29" s="646"/>
      <c r="D29" s="654" t="s">
        <v>284</v>
      </c>
      <c r="E29" s="630"/>
    </row>
    <row r="30" spans="1:5" ht="16.5" customHeight="1" x14ac:dyDescent="0.25">
      <c r="A30" s="632"/>
      <c r="B30" s="122" t="s">
        <v>288</v>
      </c>
      <c r="C30" s="123" t="s">
        <v>490</v>
      </c>
      <c r="D30" s="634"/>
      <c r="E30" s="656"/>
    </row>
    <row r="31" spans="1:5" ht="3" customHeight="1" x14ac:dyDescent="0.25">
      <c r="A31" s="632"/>
      <c r="B31" s="120"/>
      <c r="C31" s="121"/>
      <c r="D31" s="634"/>
      <c r="E31" s="656"/>
    </row>
    <row r="32" spans="1:5" ht="16.5" customHeight="1" x14ac:dyDescent="0.25">
      <c r="A32" s="632"/>
      <c r="B32" s="122" t="s">
        <v>289</v>
      </c>
      <c r="C32" s="124" t="s">
        <v>294</v>
      </c>
      <c r="D32" s="634"/>
      <c r="E32" s="656"/>
    </row>
    <row r="33" spans="1:5" ht="16.5" customHeight="1" x14ac:dyDescent="0.25">
      <c r="A33" s="632"/>
      <c r="B33" s="125"/>
      <c r="C33" s="126" t="s">
        <v>491</v>
      </c>
      <c r="D33" s="634"/>
      <c r="E33" s="656"/>
    </row>
    <row r="34" spans="1:5" ht="16.5" customHeight="1" x14ac:dyDescent="0.25">
      <c r="A34" s="632"/>
      <c r="B34" s="125"/>
      <c r="C34" s="126" t="s">
        <v>492</v>
      </c>
      <c r="D34" s="634"/>
      <c r="E34" s="656"/>
    </row>
    <row r="35" spans="1:5" ht="16.5" customHeight="1" x14ac:dyDescent="0.25">
      <c r="A35" s="632"/>
      <c r="B35" s="125"/>
      <c r="C35" s="124" t="s">
        <v>291</v>
      </c>
      <c r="D35" s="634"/>
      <c r="E35" s="656"/>
    </row>
    <row r="36" spans="1:5" ht="16.5" customHeight="1" x14ac:dyDescent="0.25">
      <c r="A36" s="632"/>
      <c r="B36" s="125"/>
      <c r="C36" s="126" t="s">
        <v>493</v>
      </c>
      <c r="D36" s="634"/>
      <c r="E36" s="656"/>
    </row>
    <row r="37" spans="1:5" ht="16.5" customHeight="1" x14ac:dyDescent="0.25">
      <c r="A37" s="632"/>
      <c r="B37" s="127"/>
      <c r="C37" s="126" t="s">
        <v>494</v>
      </c>
      <c r="D37" s="634"/>
      <c r="E37" s="656"/>
    </row>
    <row r="38" spans="1:5" ht="3.75" customHeight="1" x14ac:dyDescent="0.25">
      <c r="A38" s="128"/>
      <c r="B38" s="643"/>
      <c r="C38" s="644"/>
      <c r="D38" s="655"/>
      <c r="E38" s="631"/>
    </row>
    <row r="39" spans="1:5" ht="25.5" customHeight="1" x14ac:dyDescent="0.25">
      <c r="A39" s="628">
        <v>8</v>
      </c>
      <c r="B39" s="645" t="s">
        <v>484</v>
      </c>
      <c r="C39" s="646"/>
      <c r="D39" s="649" t="s">
        <v>293</v>
      </c>
      <c r="E39" s="630"/>
    </row>
    <row r="40" spans="1:5" ht="16.5" customHeight="1" x14ac:dyDescent="0.25">
      <c r="A40" s="632"/>
      <c r="B40" s="626" t="s">
        <v>485</v>
      </c>
      <c r="C40" s="627"/>
      <c r="D40" s="633"/>
      <c r="E40" s="656"/>
    </row>
    <row r="41" spans="1:5" ht="18" customHeight="1" x14ac:dyDescent="0.25">
      <c r="A41" s="632"/>
      <c r="B41" s="626" t="s">
        <v>301</v>
      </c>
      <c r="C41" s="627"/>
      <c r="D41" s="633"/>
      <c r="E41" s="656"/>
    </row>
    <row r="42" spans="1:5" ht="3" customHeight="1" x14ac:dyDescent="0.25">
      <c r="A42" s="632"/>
      <c r="B42" s="120"/>
      <c r="C42" s="121"/>
      <c r="D42" s="633"/>
      <c r="E42" s="656"/>
    </row>
    <row r="43" spans="1:5" ht="16.5" customHeight="1" x14ac:dyDescent="0.25">
      <c r="A43" s="632"/>
      <c r="B43" s="120" t="s">
        <v>288</v>
      </c>
      <c r="C43" s="121" t="s">
        <v>521</v>
      </c>
      <c r="D43" s="633"/>
      <c r="E43" s="656"/>
    </row>
    <row r="44" spans="1:5" ht="4.5" customHeight="1" x14ac:dyDescent="0.25">
      <c r="A44" s="632"/>
      <c r="B44" s="127"/>
      <c r="C44" s="124"/>
      <c r="D44" s="633"/>
      <c r="E44" s="656"/>
    </row>
    <row r="45" spans="1:5" ht="3" customHeight="1" x14ac:dyDescent="0.25">
      <c r="A45" s="632"/>
      <c r="B45" s="120"/>
      <c r="C45" s="121"/>
      <c r="D45" s="633"/>
      <c r="E45" s="656"/>
    </row>
    <row r="46" spans="1:5" ht="16.5" customHeight="1" x14ac:dyDescent="0.25">
      <c r="A46" s="632"/>
      <c r="B46" s="120" t="s">
        <v>289</v>
      </c>
      <c r="C46" s="124" t="s">
        <v>292</v>
      </c>
      <c r="D46" s="633"/>
      <c r="E46" s="656"/>
    </row>
    <row r="47" spans="1:5" ht="3.75" customHeight="1" x14ac:dyDescent="0.25">
      <c r="A47" s="128"/>
      <c r="B47" s="643"/>
      <c r="C47" s="644"/>
      <c r="D47" s="650"/>
      <c r="E47" s="631"/>
    </row>
    <row r="48" spans="1:5" ht="28.5" customHeight="1" x14ac:dyDescent="0.25">
      <c r="A48" s="128">
        <v>9</v>
      </c>
      <c r="B48" s="639" t="s">
        <v>486</v>
      </c>
      <c r="C48" s="640"/>
      <c r="D48" s="116" t="s">
        <v>495</v>
      </c>
      <c r="E48" s="129"/>
    </row>
    <row r="49" spans="1:1" x14ac:dyDescent="0.25">
      <c r="A49" s="130"/>
    </row>
  </sheetData>
  <mergeCells count="45">
    <mergeCell ref="D39:D47"/>
    <mergeCell ref="A23:A27"/>
    <mergeCell ref="D23:D27"/>
    <mergeCell ref="D29:D38"/>
    <mergeCell ref="E29:E38"/>
    <mergeCell ref="E23:E27"/>
    <mergeCell ref="E39:E47"/>
    <mergeCell ref="B39:C39"/>
    <mergeCell ref="B40:C40"/>
    <mergeCell ref="B41:C41"/>
    <mergeCell ref="A39:A46"/>
    <mergeCell ref="A29:A37"/>
    <mergeCell ref="B48:C48"/>
    <mergeCell ref="B22:C22"/>
    <mergeCell ref="B27:C27"/>
    <mergeCell ref="B38:C38"/>
    <mergeCell ref="B47:C47"/>
    <mergeCell ref="B29:C29"/>
    <mergeCell ref="B28:C28"/>
    <mergeCell ref="B23:C23"/>
    <mergeCell ref="B15:C15"/>
    <mergeCell ref="B16:C16"/>
    <mergeCell ref="B17:C17"/>
    <mergeCell ref="A13:A14"/>
    <mergeCell ref="E13:E14"/>
    <mergeCell ref="A16:A22"/>
    <mergeCell ref="D16:D22"/>
    <mergeCell ref="E16:E22"/>
    <mergeCell ref="B18:C18"/>
    <mergeCell ref="B19:C19"/>
    <mergeCell ref="B20:C20"/>
    <mergeCell ref="B21:C21"/>
    <mergeCell ref="B13:C13"/>
    <mergeCell ref="B14:C14"/>
    <mergeCell ref="A2:E2"/>
    <mergeCell ref="A1:E1"/>
    <mergeCell ref="B11:C11"/>
    <mergeCell ref="B12:C12"/>
    <mergeCell ref="A3:E3"/>
    <mergeCell ref="A9:E9"/>
    <mergeCell ref="A8:E8"/>
    <mergeCell ref="A7:E7"/>
    <mergeCell ref="A6:E6"/>
    <mergeCell ref="A5:E5"/>
    <mergeCell ref="A4:E4"/>
  </mergeCells>
  <phoneticPr fontId="1"/>
  <printOptions horizontalCentered="1"/>
  <pageMargins left="0.31496062992125984" right="0.31496062992125984" top="0.74803149606299213" bottom="0.55118110236220474" header="0" footer="0"/>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Zeros="0" view="pageBreakPreview" topLeftCell="A22" zoomScale="70" zoomScaleNormal="100" zoomScaleSheetLayoutView="70" workbookViewId="0">
      <selection activeCell="Q31" sqref="Q31"/>
    </sheetView>
  </sheetViews>
  <sheetFormatPr defaultColWidth="9" defaultRowHeight="11.6" x14ac:dyDescent="0.25"/>
  <cols>
    <col min="1" max="1" width="5.61328125" style="18" customWidth="1"/>
    <col min="2" max="2" width="9.23046875" style="18" customWidth="1"/>
    <col min="3" max="3" width="3.15234375" style="18" customWidth="1"/>
    <col min="4" max="4" width="10.15234375" style="18" customWidth="1"/>
    <col min="5" max="5" width="9" style="18"/>
    <col min="6" max="6" width="5.23046875" style="18" customWidth="1"/>
    <col min="7" max="10" width="7.84375" style="18" customWidth="1"/>
    <col min="11" max="11" width="15.61328125" style="18" customWidth="1"/>
    <col min="12" max="16384" width="9" style="18"/>
  </cols>
  <sheetData>
    <row r="1" spans="1:11" s="16" customFormat="1" ht="15" customHeight="1" x14ac:dyDescent="0.25">
      <c r="A1" s="90" t="s">
        <v>32</v>
      </c>
      <c r="B1" s="316"/>
      <c r="C1" s="316"/>
      <c r="D1" s="316"/>
      <c r="E1" s="316"/>
      <c r="F1" s="316"/>
      <c r="G1" s="316"/>
      <c r="H1" s="316"/>
      <c r="I1" s="316"/>
      <c r="J1" s="316"/>
      <c r="K1" s="316"/>
    </row>
    <row r="2" spans="1:11" ht="18" customHeight="1" x14ac:dyDescent="0.25">
      <c r="A2" s="360" t="s">
        <v>595</v>
      </c>
      <c r="B2" s="361"/>
      <c r="C2" s="361"/>
      <c r="D2" s="361"/>
      <c r="E2" s="361"/>
      <c r="F2" s="361"/>
      <c r="G2" s="317"/>
      <c r="H2" s="317"/>
      <c r="I2" s="317"/>
      <c r="J2" s="317"/>
      <c r="K2" s="317"/>
    </row>
    <row r="3" spans="1:11" ht="15.75" customHeight="1" x14ac:dyDescent="0.25">
      <c r="A3" s="317" t="s">
        <v>596</v>
      </c>
      <c r="B3" s="317"/>
      <c r="C3" s="317"/>
      <c r="D3" s="317"/>
      <c r="E3" s="317"/>
      <c r="F3" s="317"/>
      <c r="G3" s="317"/>
      <c r="H3" s="317"/>
      <c r="I3" s="317"/>
      <c r="J3" s="317"/>
      <c r="K3" s="317"/>
    </row>
    <row r="4" spans="1:11" ht="15.75" customHeight="1" x14ac:dyDescent="0.25">
      <c r="A4" s="317" t="s">
        <v>47</v>
      </c>
      <c r="B4" s="317"/>
      <c r="C4" s="317"/>
      <c r="D4" s="317"/>
      <c r="E4" s="317"/>
      <c r="F4" s="317"/>
      <c r="G4" s="317"/>
      <c r="H4" s="317"/>
      <c r="I4" s="317"/>
      <c r="J4" s="317"/>
      <c r="K4" s="317"/>
    </row>
    <row r="5" spans="1:11" ht="15.75" customHeight="1" x14ac:dyDescent="0.25">
      <c r="A5" s="317" t="s">
        <v>507</v>
      </c>
      <c r="B5" s="317"/>
      <c r="C5" s="317"/>
      <c r="D5" s="317"/>
      <c r="E5" s="317"/>
      <c r="F5" s="317"/>
      <c r="G5" s="317"/>
      <c r="H5" s="317"/>
      <c r="I5" s="317"/>
      <c r="J5" s="317"/>
      <c r="K5" s="317"/>
    </row>
    <row r="6" spans="1:11" ht="15.75" customHeight="1" x14ac:dyDescent="0.25">
      <c r="A6" s="317" t="s">
        <v>508</v>
      </c>
      <c r="B6" s="317"/>
      <c r="C6" s="317"/>
      <c r="D6" s="317"/>
      <c r="E6" s="317"/>
      <c r="F6" s="317"/>
      <c r="G6" s="317"/>
      <c r="H6" s="317"/>
      <c r="I6" s="317"/>
      <c r="J6" s="317"/>
      <c r="K6" s="317"/>
    </row>
    <row r="7" spans="1:11" x14ac:dyDescent="0.25">
      <c r="A7" s="317"/>
      <c r="B7" s="317"/>
      <c r="C7" s="317"/>
      <c r="D7" s="317"/>
      <c r="E7" s="317"/>
      <c r="F7" s="317"/>
      <c r="G7" s="317"/>
      <c r="H7" s="317"/>
      <c r="I7" s="317"/>
      <c r="J7" s="317"/>
      <c r="K7" s="317"/>
    </row>
    <row r="8" spans="1:11" ht="33" customHeight="1" x14ac:dyDescent="0.25">
      <c r="A8" s="1318" t="s">
        <v>40</v>
      </c>
      <c r="B8" s="1319"/>
      <c r="C8" s="1320" t="s">
        <v>597</v>
      </c>
      <c r="D8" s="1321"/>
      <c r="E8" s="1321"/>
      <c r="F8" s="1321"/>
      <c r="G8" s="1321"/>
      <c r="H8" s="1321"/>
      <c r="I8" s="1321"/>
      <c r="J8" s="1321"/>
      <c r="K8" s="1322"/>
    </row>
    <row r="9" spans="1:11" ht="13.5" customHeight="1" x14ac:dyDescent="0.2">
      <c r="A9" s="1323" t="s">
        <v>509</v>
      </c>
      <c r="B9" s="1324"/>
      <c r="C9" s="1327" t="s">
        <v>598</v>
      </c>
      <c r="D9" s="1328"/>
      <c r="E9" s="1328"/>
      <c r="F9" s="1328"/>
      <c r="G9" s="1329"/>
      <c r="H9" s="1336" t="s">
        <v>161</v>
      </c>
      <c r="I9" s="1337"/>
      <c r="J9" s="1340">
        <v>44409</v>
      </c>
      <c r="K9" s="1341"/>
    </row>
    <row r="10" spans="1:11" ht="5.15" customHeight="1" x14ac:dyDescent="0.25">
      <c r="A10" s="1323"/>
      <c r="B10" s="1324"/>
      <c r="C10" s="1330"/>
      <c r="D10" s="1331"/>
      <c r="E10" s="1331"/>
      <c r="F10" s="1331"/>
      <c r="G10" s="1332"/>
      <c r="H10" s="1336"/>
      <c r="I10" s="1337"/>
      <c r="J10" s="1324" t="s">
        <v>476</v>
      </c>
      <c r="K10" s="1342"/>
    </row>
    <row r="11" spans="1:11" ht="13.5" customHeight="1" x14ac:dyDescent="0.2">
      <c r="A11" s="1325"/>
      <c r="B11" s="1326"/>
      <c r="C11" s="1333"/>
      <c r="D11" s="1334"/>
      <c r="E11" s="1334"/>
      <c r="F11" s="1334"/>
      <c r="G11" s="1335"/>
      <c r="H11" s="1338"/>
      <c r="I11" s="1339"/>
      <c r="J11" s="1340">
        <v>44411</v>
      </c>
      <c r="K11" s="1341"/>
    </row>
    <row r="12" spans="1:11" ht="33" customHeight="1" x14ac:dyDescent="0.25">
      <c r="A12" s="1343" t="s">
        <v>41</v>
      </c>
      <c r="B12" s="1344"/>
      <c r="C12" s="1345" t="s">
        <v>599</v>
      </c>
      <c r="D12" s="1346"/>
      <c r="E12" s="1346"/>
      <c r="F12" s="1346"/>
      <c r="G12" s="1347"/>
      <c r="H12" s="1348" t="s">
        <v>42</v>
      </c>
      <c r="I12" s="1349"/>
      <c r="J12" s="1345" t="s">
        <v>600</v>
      </c>
      <c r="K12" s="1350"/>
    </row>
    <row r="13" spans="1:11" ht="24" customHeight="1" x14ac:dyDescent="0.25">
      <c r="A13" s="1351" t="s">
        <v>511</v>
      </c>
      <c r="B13" s="1352"/>
      <c r="C13" s="1353"/>
      <c r="D13" s="328" t="s">
        <v>592</v>
      </c>
      <c r="E13" s="328" t="s">
        <v>512</v>
      </c>
      <c r="F13" s="381" t="s">
        <v>479</v>
      </c>
      <c r="G13" s="1354" t="s">
        <v>593</v>
      </c>
      <c r="H13" s="1355"/>
      <c r="I13" s="1356" t="s">
        <v>594</v>
      </c>
      <c r="J13" s="1355"/>
      <c r="K13" s="329" t="s">
        <v>43</v>
      </c>
    </row>
    <row r="14" spans="1:11" ht="24" customHeight="1" x14ac:dyDescent="0.25">
      <c r="A14" s="1357" t="s">
        <v>39</v>
      </c>
      <c r="B14" s="1358"/>
      <c r="C14" s="1359"/>
      <c r="D14" s="362"/>
      <c r="E14" s="331">
        <v>2</v>
      </c>
      <c r="F14" s="363" t="s">
        <v>571</v>
      </c>
      <c r="G14" s="1360">
        <f t="shared" ref="G14:G19" si="0">INT(I14*1.1)</f>
        <v>0</v>
      </c>
      <c r="H14" s="1361"/>
      <c r="I14" s="1362">
        <f t="shared" ref="I14:I19" si="1">INT(D14*E14)</f>
        <v>0</v>
      </c>
      <c r="J14" s="1361"/>
      <c r="K14" s="333" t="s">
        <v>564</v>
      </c>
    </row>
    <row r="15" spans="1:11" ht="24" customHeight="1" x14ac:dyDescent="0.25">
      <c r="A15" s="1363" t="s">
        <v>513</v>
      </c>
      <c r="B15" s="1366" t="s">
        <v>601</v>
      </c>
      <c r="C15" s="1367"/>
      <c r="D15" s="364"/>
      <c r="E15" s="335">
        <v>1</v>
      </c>
      <c r="F15" s="365" t="s">
        <v>572</v>
      </c>
      <c r="G15" s="1368">
        <f t="shared" si="0"/>
        <v>0</v>
      </c>
      <c r="H15" s="1369"/>
      <c r="I15" s="1368">
        <f t="shared" si="1"/>
        <v>0</v>
      </c>
      <c r="J15" s="1369"/>
      <c r="K15" s="366" t="s">
        <v>564</v>
      </c>
    </row>
    <row r="16" spans="1:11" ht="24" customHeight="1" x14ac:dyDescent="0.25">
      <c r="A16" s="1364"/>
      <c r="B16" s="1370" t="s">
        <v>602</v>
      </c>
      <c r="C16" s="1371"/>
      <c r="D16" s="367"/>
      <c r="E16" s="339">
        <v>1</v>
      </c>
      <c r="F16" s="368" t="s">
        <v>572</v>
      </c>
      <c r="G16" s="1372">
        <f t="shared" si="0"/>
        <v>0</v>
      </c>
      <c r="H16" s="1373"/>
      <c r="I16" s="1372">
        <f t="shared" si="1"/>
        <v>0</v>
      </c>
      <c r="J16" s="1373"/>
      <c r="K16" s="369" t="s">
        <v>564</v>
      </c>
    </row>
    <row r="17" spans="1:11" ht="24" customHeight="1" x14ac:dyDescent="0.25">
      <c r="A17" s="1364"/>
      <c r="B17" s="1374"/>
      <c r="C17" s="1375"/>
      <c r="D17" s="370"/>
      <c r="E17" s="323"/>
      <c r="F17" s="371"/>
      <c r="G17" s="1376">
        <f t="shared" si="0"/>
        <v>0</v>
      </c>
      <c r="H17" s="1377"/>
      <c r="I17" s="1378">
        <f t="shared" si="1"/>
        <v>0</v>
      </c>
      <c r="J17" s="1377"/>
      <c r="K17" s="342"/>
    </row>
    <row r="18" spans="1:11" ht="24" customHeight="1" x14ac:dyDescent="0.25">
      <c r="A18" s="1364"/>
      <c r="B18" s="1374"/>
      <c r="C18" s="1375"/>
      <c r="D18" s="370"/>
      <c r="E18" s="323"/>
      <c r="F18" s="371"/>
      <c r="G18" s="1376">
        <f t="shared" si="0"/>
        <v>0</v>
      </c>
      <c r="H18" s="1377"/>
      <c r="I18" s="1378">
        <f t="shared" si="1"/>
        <v>0</v>
      </c>
      <c r="J18" s="1377"/>
      <c r="K18" s="320"/>
    </row>
    <row r="19" spans="1:11" ht="24" customHeight="1" x14ac:dyDescent="0.25">
      <c r="A19" s="1364"/>
      <c r="B19" s="1374"/>
      <c r="C19" s="1375"/>
      <c r="D19" s="370"/>
      <c r="E19" s="323"/>
      <c r="F19" s="371"/>
      <c r="G19" s="1376">
        <f t="shared" si="0"/>
        <v>0</v>
      </c>
      <c r="H19" s="1377"/>
      <c r="I19" s="1378">
        <f t="shared" si="1"/>
        <v>0</v>
      </c>
      <c r="J19" s="1377"/>
      <c r="K19" s="320"/>
    </row>
    <row r="20" spans="1:11" ht="24" customHeight="1" x14ac:dyDescent="0.25">
      <c r="A20" s="1365"/>
      <c r="B20" s="1379" t="s">
        <v>514</v>
      </c>
      <c r="C20" s="1379"/>
      <c r="D20" s="1379"/>
      <c r="E20" s="1379"/>
      <c r="F20" s="1380"/>
      <c r="G20" s="1360">
        <f>SUM(G15:H19)</f>
        <v>0</v>
      </c>
      <c r="H20" s="1361"/>
      <c r="I20" s="1362">
        <f>SUM(I15:J19)</f>
        <v>0</v>
      </c>
      <c r="J20" s="1361"/>
      <c r="K20" s="350"/>
    </row>
    <row r="21" spans="1:11" ht="24" customHeight="1" x14ac:dyDescent="0.25">
      <c r="A21" s="1363" t="s">
        <v>515</v>
      </c>
      <c r="B21" s="1390" t="s">
        <v>577</v>
      </c>
      <c r="C21" s="1391"/>
      <c r="D21" s="359"/>
      <c r="E21" s="335">
        <v>1</v>
      </c>
      <c r="F21" s="358" t="s">
        <v>578</v>
      </c>
      <c r="G21" s="1392">
        <f>INT(I21*1.1)</f>
        <v>0</v>
      </c>
      <c r="H21" s="1393"/>
      <c r="I21" s="1392">
        <f>INT(D21*E21)</f>
        <v>0</v>
      </c>
      <c r="J21" s="1393"/>
      <c r="K21" s="337" t="s">
        <v>603</v>
      </c>
    </row>
    <row r="22" spans="1:11" ht="24" customHeight="1" x14ac:dyDescent="0.25">
      <c r="A22" s="1364"/>
      <c r="B22" s="1374"/>
      <c r="C22" s="1375"/>
      <c r="D22" s="319"/>
      <c r="E22" s="323"/>
      <c r="F22" s="318"/>
      <c r="G22" s="1378">
        <f>INT(I22*1.1)</f>
        <v>0</v>
      </c>
      <c r="H22" s="1377"/>
      <c r="I22" s="1378">
        <f>INT(D22*E22)</f>
        <v>0</v>
      </c>
      <c r="J22" s="1377"/>
      <c r="K22" s="342"/>
    </row>
    <row r="23" spans="1:11" ht="24" customHeight="1" x14ac:dyDescent="0.25">
      <c r="A23" s="1364"/>
      <c r="B23" s="1374"/>
      <c r="C23" s="1375"/>
      <c r="D23" s="319"/>
      <c r="E23" s="323"/>
      <c r="F23" s="318"/>
      <c r="G23" s="1378">
        <f>INT(I23*1.1)</f>
        <v>0</v>
      </c>
      <c r="H23" s="1377"/>
      <c r="I23" s="1378">
        <f>INT(D23*E23)</f>
        <v>0</v>
      </c>
      <c r="J23" s="1377"/>
      <c r="K23" s="342"/>
    </row>
    <row r="24" spans="1:11" ht="24" customHeight="1" x14ac:dyDescent="0.25">
      <c r="A24" s="1365"/>
      <c r="B24" s="1381" t="s">
        <v>514</v>
      </c>
      <c r="C24" s="1379"/>
      <c r="D24" s="1379"/>
      <c r="E24" s="1379"/>
      <c r="F24" s="1380"/>
      <c r="G24" s="1362">
        <f>SUM(G21:H23)</f>
        <v>0</v>
      </c>
      <c r="H24" s="1361"/>
      <c r="I24" s="1362">
        <f>SUM(I21:J23)</f>
        <v>0</v>
      </c>
      <c r="J24" s="1361"/>
      <c r="K24" s="343"/>
    </row>
    <row r="25" spans="1:11" ht="24" customHeight="1" x14ac:dyDescent="0.25">
      <c r="A25" s="1363" t="s">
        <v>604</v>
      </c>
      <c r="B25" s="1382" t="s">
        <v>605</v>
      </c>
      <c r="C25" s="1383"/>
      <c r="D25" s="372"/>
      <c r="E25" s="335">
        <v>3000</v>
      </c>
      <c r="F25" s="373" t="s">
        <v>582</v>
      </c>
      <c r="G25" s="1384">
        <f>INT(I25*1.1)</f>
        <v>0</v>
      </c>
      <c r="H25" s="1385"/>
      <c r="I25" s="1384">
        <f>INT(D25*E25)</f>
        <v>0</v>
      </c>
      <c r="J25" s="1385"/>
      <c r="K25" s="337" t="s">
        <v>606</v>
      </c>
    </row>
    <row r="26" spans="1:11" ht="24" customHeight="1" x14ac:dyDescent="0.25">
      <c r="A26" s="1364"/>
      <c r="B26" s="1386" t="s">
        <v>607</v>
      </c>
      <c r="C26" s="1387"/>
      <c r="D26" s="374"/>
      <c r="E26" s="339">
        <v>1</v>
      </c>
      <c r="F26" s="375" t="s">
        <v>572</v>
      </c>
      <c r="G26" s="1388">
        <f>INT(I26*1.1)</f>
        <v>0</v>
      </c>
      <c r="H26" s="1389"/>
      <c r="I26" s="1388">
        <f>INT(D26*E26)</f>
        <v>0</v>
      </c>
      <c r="J26" s="1389"/>
      <c r="K26" s="341" t="s">
        <v>608</v>
      </c>
    </row>
    <row r="27" spans="1:11" ht="24" customHeight="1" x14ac:dyDescent="0.25">
      <c r="A27" s="1365"/>
      <c r="B27" s="1394" t="s">
        <v>517</v>
      </c>
      <c r="C27" s="1395"/>
      <c r="D27" s="1395"/>
      <c r="E27" s="1395"/>
      <c r="F27" s="1396"/>
      <c r="G27" s="1397">
        <f>SUM(G25:H26)</f>
        <v>0</v>
      </c>
      <c r="H27" s="1398"/>
      <c r="I27" s="1397">
        <f>SUM(I25:J26)</f>
        <v>0</v>
      </c>
      <c r="J27" s="1398"/>
      <c r="K27" s="350"/>
    </row>
    <row r="28" spans="1:11" ht="24" customHeight="1" x14ac:dyDescent="0.25">
      <c r="A28" s="1363" t="s">
        <v>609</v>
      </c>
      <c r="B28" s="1399" t="s">
        <v>610</v>
      </c>
      <c r="C28" s="1400"/>
      <c r="D28" s="376"/>
      <c r="E28" s="346">
        <v>1</v>
      </c>
      <c r="F28" s="377" t="s">
        <v>611</v>
      </c>
      <c r="G28" s="1401">
        <f>INT(I28*1.1)</f>
        <v>0</v>
      </c>
      <c r="H28" s="1402"/>
      <c r="I28" s="1401">
        <f>INT(D28*E28)</f>
        <v>0</v>
      </c>
      <c r="J28" s="1402"/>
      <c r="K28" s="354" t="s">
        <v>612</v>
      </c>
    </row>
    <row r="29" spans="1:11" ht="24" customHeight="1" x14ac:dyDescent="0.25">
      <c r="A29" s="1364"/>
      <c r="B29" s="1403"/>
      <c r="C29" s="1404"/>
      <c r="D29" s="378"/>
      <c r="E29" s="323"/>
      <c r="F29" s="379"/>
      <c r="G29" s="1388">
        <f>INT(I29*1.1)</f>
        <v>0</v>
      </c>
      <c r="H29" s="1389"/>
      <c r="I29" s="1388">
        <f>INT(D29*E29)</f>
        <v>0</v>
      </c>
      <c r="J29" s="1389"/>
      <c r="K29" s="342"/>
    </row>
    <row r="30" spans="1:11" ht="24" customHeight="1" x14ac:dyDescent="0.25">
      <c r="A30" s="1365"/>
      <c r="B30" s="1381" t="s">
        <v>514</v>
      </c>
      <c r="C30" s="1379"/>
      <c r="D30" s="1379"/>
      <c r="E30" s="1379"/>
      <c r="F30" s="1380"/>
      <c r="G30" s="1360">
        <f>SUM(G28:H29)</f>
        <v>0</v>
      </c>
      <c r="H30" s="1361"/>
      <c r="I30" s="1362">
        <f>SUM(I28:J29)</f>
        <v>0</v>
      </c>
      <c r="J30" s="1361"/>
      <c r="K30" s="343"/>
    </row>
    <row r="31" spans="1:11" ht="24" customHeight="1" x14ac:dyDescent="0.25">
      <c r="A31" s="1363" t="s">
        <v>613</v>
      </c>
      <c r="B31" s="1399" t="s">
        <v>614</v>
      </c>
      <c r="C31" s="1400"/>
      <c r="D31" s="376"/>
      <c r="E31" s="346">
        <v>1</v>
      </c>
      <c r="F31" s="377" t="s">
        <v>615</v>
      </c>
      <c r="G31" s="1401">
        <f>INT(I31*1.1)</f>
        <v>0</v>
      </c>
      <c r="H31" s="1402"/>
      <c r="I31" s="1401">
        <f>INT(D31*E31)</f>
        <v>0</v>
      </c>
      <c r="J31" s="1402"/>
      <c r="K31" s="354" t="s">
        <v>616</v>
      </c>
    </row>
    <row r="32" spans="1:11" ht="24" customHeight="1" x14ac:dyDescent="0.25">
      <c r="A32" s="1364"/>
      <c r="B32" s="1415" t="s">
        <v>617</v>
      </c>
      <c r="C32" s="1416"/>
      <c r="D32" s="376"/>
      <c r="E32" s="346">
        <v>1</v>
      </c>
      <c r="F32" s="377" t="s">
        <v>615</v>
      </c>
      <c r="G32" s="1401">
        <f>INT(I32*1.1)</f>
        <v>0</v>
      </c>
      <c r="H32" s="1402"/>
      <c r="I32" s="1401">
        <f>INT(D32*E32)</f>
        <v>0</v>
      </c>
      <c r="J32" s="1402"/>
      <c r="K32" s="354" t="s">
        <v>618</v>
      </c>
    </row>
    <row r="33" spans="1:11" ht="24" customHeight="1" x14ac:dyDescent="0.25">
      <c r="A33" s="1364"/>
      <c r="B33" s="1411"/>
      <c r="C33" s="1412"/>
      <c r="D33" s="376"/>
      <c r="E33" s="346"/>
      <c r="F33" s="377"/>
      <c r="G33" s="1413"/>
      <c r="H33" s="1414"/>
      <c r="I33" s="1413"/>
      <c r="J33" s="1414"/>
      <c r="K33" s="354"/>
    </row>
    <row r="34" spans="1:11" ht="24" customHeight="1" x14ac:dyDescent="0.25">
      <c r="A34" s="1365"/>
      <c r="B34" s="1381" t="s">
        <v>514</v>
      </c>
      <c r="C34" s="1379"/>
      <c r="D34" s="1379"/>
      <c r="E34" s="1379"/>
      <c r="F34" s="1380"/>
      <c r="G34" s="1360">
        <f>SUM(G31:H33)</f>
        <v>0</v>
      </c>
      <c r="H34" s="1361"/>
      <c r="I34" s="1362">
        <f>SUM(I31:J33)</f>
        <v>0</v>
      </c>
      <c r="J34" s="1361"/>
      <c r="K34" s="343"/>
    </row>
    <row r="35" spans="1:11" ht="24" customHeight="1" x14ac:dyDescent="0.25">
      <c r="A35" s="1405" t="s">
        <v>518</v>
      </c>
      <c r="B35" s="1406"/>
      <c r="C35" s="1406"/>
      <c r="D35" s="1406"/>
      <c r="E35" s="1406"/>
      <c r="F35" s="1407"/>
      <c r="G35" s="1408">
        <f>SUM(G14,G20,G24,G27,G30,G34)</f>
        <v>0</v>
      </c>
      <c r="H35" s="1409"/>
      <c r="I35" s="1362">
        <f>SUM(I14,I20,I24,I27,I30,I34)</f>
        <v>0</v>
      </c>
      <c r="J35" s="1410"/>
      <c r="K35" s="321"/>
    </row>
    <row r="36" spans="1:11" ht="12.45" x14ac:dyDescent="0.25">
      <c r="A36" s="20"/>
      <c r="B36" s="20"/>
      <c r="C36" s="20"/>
      <c r="D36" s="20"/>
      <c r="E36" s="20"/>
      <c r="F36" s="20"/>
      <c r="G36" s="20"/>
      <c r="H36" s="20"/>
      <c r="I36" s="20"/>
      <c r="J36" s="20"/>
      <c r="K36" s="20"/>
    </row>
    <row r="37" spans="1:11" x14ac:dyDescent="0.25">
      <c r="A37" s="19"/>
      <c r="B37" s="19"/>
      <c r="C37" s="19"/>
      <c r="D37" s="19"/>
      <c r="E37" s="19"/>
      <c r="F37" s="19"/>
      <c r="G37" s="19"/>
      <c r="H37" s="19"/>
      <c r="I37" s="19"/>
      <c r="J37" s="19"/>
      <c r="K37" s="19"/>
    </row>
    <row r="38" spans="1:11" x14ac:dyDescent="0.25">
      <c r="A38" s="15"/>
      <c r="B38" s="19"/>
      <c r="C38" s="19"/>
      <c r="D38" s="19"/>
      <c r="E38" s="19"/>
      <c r="F38" s="19"/>
      <c r="G38" s="19"/>
      <c r="H38" s="19"/>
      <c r="I38" s="19"/>
      <c r="J38" s="19"/>
      <c r="K38" s="19"/>
    </row>
  </sheetData>
  <sheetProtection selectLockedCells="1"/>
  <mergeCells count="86">
    <mergeCell ref="A35:F35"/>
    <mergeCell ref="G35:H35"/>
    <mergeCell ref="I35:J35"/>
    <mergeCell ref="B33:C33"/>
    <mergeCell ref="G33:H33"/>
    <mergeCell ref="I33:J33"/>
    <mergeCell ref="B34:F34"/>
    <mergeCell ref="G34:H34"/>
    <mergeCell ref="I34:J34"/>
    <mergeCell ref="A31:A34"/>
    <mergeCell ref="B31:C31"/>
    <mergeCell ref="G31:H31"/>
    <mergeCell ref="I31:J31"/>
    <mergeCell ref="B32:C32"/>
    <mergeCell ref="G32:H32"/>
    <mergeCell ref="I32:J32"/>
    <mergeCell ref="B27:F27"/>
    <mergeCell ref="G27:H27"/>
    <mergeCell ref="I27:J27"/>
    <mergeCell ref="A28:A30"/>
    <mergeCell ref="B28:C28"/>
    <mergeCell ref="G28:H28"/>
    <mergeCell ref="I28:J28"/>
    <mergeCell ref="B29:C29"/>
    <mergeCell ref="G29:H29"/>
    <mergeCell ref="I29:J29"/>
    <mergeCell ref="B30:F30"/>
    <mergeCell ref="G30:H30"/>
    <mergeCell ref="I30:J30"/>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I22:J22"/>
    <mergeCell ref="B23:C23"/>
    <mergeCell ref="G23:H23"/>
    <mergeCell ref="I23:J23"/>
    <mergeCell ref="B19:C19"/>
    <mergeCell ref="G19:H19"/>
    <mergeCell ref="I19:J19"/>
    <mergeCell ref="B20:F20"/>
    <mergeCell ref="G20:H20"/>
    <mergeCell ref="I20:J20"/>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A12:B12"/>
    <mergeCell ref="C12:G12"/>
    <mergeCell ref="H12:I12"/>
    <mergeCell ref="J12:K12"/>
    <mergeCell ref="A13:C13"/>
    <mergeCell ref="G13:H13"/>
    <mergeCell ref="I13:J13"/>
    <mergeCell ref="A8:B8"/>
    <mergeCell ref="C8:K8"/>
    <mergeCell ref="A9:B11"/>
    <mergeCell ref="C9:G11"/>
    <mergeCell ref="H9:I11"/>
    <mergeCell ref="J9:K9"/>
    <mergeCell ref="J10:K10"/>
    <mergeCell ref="J11:K11"/>
  </mergeCells>
  <phoneticPr fontId="1"/>
  <dataValidations count="2">
    <dataValidation allowBlank="1" showInputMessage="1" showErrorMessage="1" prompt="単価・数量を入力すると自動計算します（税率10％）" sqref="G14:G35 H14:H32 H34:H35"/>
    <dataValidation allowBlank="1" showInputMessage="1" showErrorMessage="1" prompt="単価・数量を記入すると自動計算されます" sqref="I14:I35 J14:J32 J34:J35"/>
  </dataValidation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Zeros="0" view="pageBreakPreview" topLeftCell="A22" zoomScale="70" zoomScaleNormal="100" zoomScaleSheetLayoutView="70" workbookViewId="0">
      <selection activeCell="Q31" sqref="Q31"/>
    </sheetView>
  </sheetViews>
  <sheetFormatPr defaultColWidth="9" defaultRowHeight="11.6" x14ac:dyDescent="0.25"/>
  <cols>
    <col min="1" max="1" width="5.61328125" style="18" customWidth="1"/>
    <col min="2" max="2" width="9.23046875" style="18" customWidth="1"/>
    <col min="3" max="3" width="3.15234375" style="18" customWidth="1"/>
    <col min="4" max="4" width="10.15234375" style="18" customWidth="1"/>
    <col min="5" max="5" width="9" style="18"/>
    <col min="6" max="6" width="5.23046875" style="18" customWidth="1"/>
    <col min="7" max="10" width="7.84375" style="18" customWidth="1"/>
    <col min="11" max="11" width="15.61328125" style="18" customWidth="1"/>
    <col min="12" max="16384" width="9" style="18"/>
  </cols>
  <sheetData>
    <row r="1" spans="1:11" s="16" customFormat="1" ht="15" customHeight="1" x14ac:dyDescent="0.25">
      <c r="A1" s="90" t="s">
        <v>32</v>
      </c>
      <c r="B1" s="316"/>
      <c r="C1" s="316"/>
      <c r="D1" s="316"/>
      <c r="E1" s="316"/>
      <c r="F1" s="316"/>
      <c r="G1" s="316"/>
      <c r="H1" s="316"/>
      <c r="I1" s="316"/>
      <c r="J1" s="316"/>
      <c r="K1" s="316"/>
    </row>
    <row r="2" spans="1:11" ht="18" customHeight="1" x14ac:dyDescent="0.25">
      <c r="A2" s="360" t="s">
        <v>595</v>
      </c>
      <c r="B2" s="361"/>
      <c r="C2" s="361"/>
      <c r="D2" s="361"/>
      <c r="E2" s="361"/>
      <c r="F2" s="361"/>
      <c r="G2" s="317"/>
      <c r="H2" s="317"/>
      <c r="I2" s="317"/>
      <c r="J2" s="317"/>
      <c r="K2" s="317"/>
    </row>
    <row r="3" spans="1:11" ht="15.75" customHeight="1" x14ac:dyDescent="0.25">
      <c r="A3" s="317" t="s">
        <v>596</v>
      </c>
      <c r="B3" s="317"/>
      <c r="C3" s="317"/>
      <c r="D3" s="317"/>
      <c r="E3" s="317"/>
      <c r="F3" s="317"/>
      <c r="G3" s="317"/>
      <c r="H3" s="317"/>
      <c r="I3" s="317"/>
      <c r="J3" s="317"/>
      <c r="K3" s="317"/>
    </row>
    <row r="4" spans="1:11" ht="15.75" customHeight="1" x14ac:dyDescent="0.25">
      <c r="A4" s="317" t="s">
        <v>47</v>
      </c>
      <c r="B4" s="317"/>
      <c r="C4" s="317"/>
      <c r="D4" s="317"/>
      <c r="E4" s="317"/>
      <c r="F4" s="317"/>
      <c r="G4" s="317"/>
      <c r="H4" s="317"/>
      <c r="I4" s="317"/>
      <c r="J4" s="317"/>
      <c r="K4" s="317"/>
    </row>
    <row r="5" spans="1:11" ht="15.75" customHeight="1" x14ac:dyDescent="0.25">
      <c r="A5" s="317" t="s">
        <v>507</v>
      </c>
      <c r="B5" s="317"/>
      <c r="C5" s="317"/>
      <c r="D5" s="317"/>
      <c r="E5" s="317"/>
      <c r="F5" s="317"/>
      <c r="G5" s="317"/>
      <c r="H5" s="317"/>
      <c r="I5" s="317"/>
      <c r="J5" s="317"/>
      <c r="K5" s="317"/>
    </row>
    <row r="6" spans="1:11" ht="15.75" customHeight="1" x14ac:dyDescent="0.25">
      <c r="A6" s="317" t="s">
        <v>508</v>
      </c>
      <c r="B6" s="317"/>
      <c r="C6" s="317"/>
      <c r="D6" s="317"/>
      <c r="E6" s="317"/>
      <c r="F6" s="317"/>
      <c r="G6" s="317"/>
      <c r="H6" s="317"/>
      <c r="I6" s="317"/>
      <c r="J6" s="317"/>
      <c r="K6" s="317"/>
    </row>
    <row r="7" spans="1:11" x14ac:dyDescent="0.25">
      <c r="A7" s="317"/>
      <c r="B7" s="317"/>
      <c r="C7" s="317"/>
      <c r="D7" s="317"/>
      <c r="E7" s="317"/>
      <c r="F7" s="317"/>
      <c r="G7" s="317"/>
      <c r="H7" s="317"/>
      <c r="I7" s="317"/>
      <c r="J7" s="317"/>
      <c r="K7" s="317"/>
    </row>
    <row r="8" spans="1:11" ht="33" customHeight="1" x14ac:dyDescent="0.25">
      <c r="A8" s="1318" t="s">
        <v>40</v>
      </c>
      <c r="B8" s="1319"/>
      <c r="C8" s="1320" t="s">
        <v>597</v>
      </c>
      <c r="D8" s="1321"/>
      <c r="E8" s="1321"/>
      <c r="F8" s="1321"/>
      <c r="G8" s="1321"/>
      <c r="H8" s="1321"/>
      <c r="I8" s="1321"/>
      <c r="J8" s="1321"/>
      <c r="K8" s="1322"/>
    </row>
    <row r="9" spans="1:11" ht="13.5" customHeight="1" x14ac:dyDescent="0.2">
      <c r="A9" s="1323" t="s">
        <v>509</v>
      </c>
      <c r="B9" s="1324"/>
      <c r="C9" s="1327" t="s">
        <v>598</v>
      </c>
      <c r="D9" s="1328"/>
      <c r="E9" s="1328"/>
      <c r="F9" s="1328"/>
      <c r="G9" s="1329"/>
      <c r="H9" s="1336" t="s">
        <v>161</v>
      </c>
      <c r="I9" s="1337"/>
      <c r="J9" s="1340">
        <v>44409</v>
      </c>
      <c r="K9" s="1341"/>
    </row>
    <row r="10" spans="1:11" ht="5.15" customHeight="1" x14ac:dyDescent="0.25">
      <c r="A10" s="1323"/>
      <c r="B10" s="1324"/>
      <c r="C10" s="1330"/>
      <c r="D10" s="1331"/>
      <c r="E10" s="1331"/>
      <c r="F10" s="1331"/>
      <c r="G10" s="1332"/>
      <c r="H10" s="1336"/>
      <c r="I10" s="1337"/>
      <c r="J10" s="1324" t="s">
        <v>476</v>
      </c>
      <c r="K10" s="1342"/>
    </row>
    <row r="11" spans="1:11" ht="13.5" customHeight="1" x14ac:dyDescent="0.2">
      <c r="A11" s="1325"/>
      <c r="B11" s="1326"/>
      <c r="C11" s="1333"/>
      <c r="D11" s="1334"/>
      <c r="E11" s="1334"/>
      <c r="F11" s="1334"/>
      <c r="G11" s="1335"/>
      <c r="H11" s="1338"/>
      <c r="I11" s="1339"/>
      <c r="J11" s="1340">
        <v>44411</v>
      </c>
      <c r="K11" s="1341"/>
    </row>
    <row r="12" spans="1:11" ht="33" customHeight="1" x14ac:dyDescent="0.25">
      <c r="A12" s="1343" t="s">
        <v>41</v>
      </c>
      <c r="B12" s="1344"/>
      <c r="C12" s="1345" t="s">
        <v>599</v>
      </c>
      <c r="D12" s="1346"/>
      <c r="E12" s="1346"/>
      <c r="F12" s="1346"/>
      <c r="G12" s="1347"/>
      <c r="H12" s="1348" t="s">
        <v>42</v>
      </c>
      <c r="I12" s="1349"/>
      <c r="J12" s="1345" t="s">
        <v>600</v>
      </c>
      <c r="K12" s="1350"/>
    </row>
    <row r="13" spans="1:11" ht="24" customHeight="1" x14ac:dyDescent="0.25">
      <c r="A13" s="1351" t="s">
        <v>511</v>
      </c>
      <c r="B13" s="1352"/>
      <c r="C13" s="1353"/>
      <c r="D13" s="328" t="s">
        <v>592</v>
      </c>
      <c r="E13" s="328" t="s">
        <v>512</v>
      </c>
      <c r="F13" s="381" t="s">
        <v>479</v>
      </c>
      <c r="G13" s="1354" t="s">
        <v>593</v>
      </c>
      <c r="H13" s="1355"/>
      <c r="I13" s="1356" t="s">
        <v>594</v>
      </c>
      <c r="J13" s="1355"/>
      <c r="K13" s="329" t="s">
        <v>43</v>
      </c>
    </row>
    <row r="14" spans="1:11" ht="24" customHeight="1" x14ac:dyDescent="0.25">
      <c r="A14" s="1357" t="s">
        <v>39</v>
      </c>
      <c r="B14" s="1358"/>
      <c r="C14" s="1359"/>
      <c r="D14" s="362"/>
      <c r="E14" s="331">
        <v>2</v>
      </c>
      <c r="F14" s="363" t="s">
        <v>571</v>
      </c>
      <c r="G14" s="1360">
        <f t="shared" ref="G14:G19" si="0">INT(I14*1.1)</f>
        <v>0</v>
      </c>
      <c r="H14" s="1361"/>
      <c r="I14" s="1362">
        <f t="shared" ref="I14:I19" si="1">INT(D14*E14)</f>
        <v>0</v>
      </c>
      <c r="J14" s="1361"/>
      <c r="K14" s="333" t="s">
        <v>564</v>
      </c>
    </row>
    <row r="15" spans="1:11" ht="24" customHeight="1" x14ac:dyDescent="0.25">
      <c r="A15" s="1363" t="s">
        <v>513</v>
      </c>
      <c r="B15" s="1366" t="s">
        <v>601</v>
      </c>
      <c r="C15" s="1367"/>
      <c r="D15" s="364"/>
      <c r="E15" s="335">
        <v>1</v>
      </c>
      <c r="F15" s="365" t="s">
        <v>572</v>
      </c>
      <c r="G15" s="1368">
        <f t="shared" si="0"/>
        <v>0</v>
      </c>
      <c r="H15" s="1369"/>
      <c r="I15" s="1368">
        <f t="shared" si="1"/>
        <v>0</v>
      </c>
      <c r="J15" s="1369"/>
      <c r="K15" s="366" t="s">
        <v>564</v>
      </c>
    </row>
    <row r="16" spans="1:11" ht="24" customHeight="1" x14ac:dyDescent="0.25">
      <c r="A16" s="1364"/>
      <c r="B16" s="1370" t="s">
        <v>602</v>
      </c>
      <c r="C16" s="1371"/>
      <c r="D16" s="367"/>
      <c r="E16" s="339">
        <v>1</v>
      </c>
      <c r="F16" s="368" t="s">
        <v>572</v>
      </c>
      <c r="G16" s="1372">
        <f t="shared" si="0"/>
        <v>0</v>
      </c>
      <c r="H16" s="1373"/>
      <c r="I16" s="1372">
        <f t="shared" si="1"/>
        <v>0</v>
      </c>
      <c r="J16" s="1373"/>
      <c r="K16" s="369" t="s">
        <v>564</v>
      </c>
    </row>
    <row r="17" spans="1:11" ht="24" customHeight="1" x14ac:dyDescent="0.25">
      <c r="A17" s="1364"/>
      <c r="B17" s="1374"/>
      <c r="C17" s="1375"/>
      <c r="D17" s="370"/>
      <c r="E17" s="323"/>
      <c r="F17" s="371"/>
      <c r="G17" s="1376">
        <f t="shared" si="0"/>
        <v>0</v>
      </c>
      <c r="H17" s="1377"/>
      <c r="I17" s="1378">
        <f t="shared" si="1"/>
        <v>0</v>
      </c>
      <c r="J17" s="1377"/>
      <c r="K17" s="342"/>
    </row>
    <row r="18" spans="1:11" ht="24" customHeight="1" x14ac:dyDescent="0.25">
      <c r="A18" s="1364"/>
      <c r="B18" s="1374"/>
      <c r="C18" s="1375"/>
      <c r="D18" s="370"/>
      <c r="E18" s="323"/>
      <c r="F18" s="371"/>
      <c r="G18" s="1376">
        <f t="shared" si="0"/>
        <v>0</v>
      </c>
      <c r="H18" s="1377"/>
      <c r="I18" s="1378">
        <f t="shared" si="1"/>
        <v>0</v>
      </c>
      <c r="J18" s="1377"/>
      <c r="K18" s="320"/>
    </row>
    <row r="19" spans="1:11" ht="24" customHeight="1" x14ac:dyDescent="0.25">
      <c r="A19" s="1364"/>
      <c r="B19" s="1374"/>
      <c r="C19" s="1375"/>
      <c r="D19" s="370"/>
      <c r="E19" s="323"/>
      <c r="F19" s="371"/>
      <c r="G19" s="1376">
        <f t="shared" si="0"/>
        <v>0</v>
      </c>
      <c r="H19" s="1377"/>
      <c r="I19" s="1378">
        <f t="shared" si="1"/>
        <v>0</v>
      </c>
      <c r="J19" s="1377"/>
      <c r="K19" s="320"/>
    </row>
    <row r="20" spans="1:11" ht="24" customHeight="1" x14ac:dyDescent="0.25">
      <c r="A20" s="1365"/>
      <c r="B20" s="1379" t="s">
        <v>514</v>
      </c>
      <c r="C20" s="1379"/>
      <c r="D20" s="1379"/>
      <c r="E20" s="1379"/>
      <c r="F20" s="1380"/>
      <c r="G20" s="1360">
        <f>SUM(G15:H19)</f>
        <v>0</v>
      </c>
      <c r="H20" s="1361"/>
      <c r="I20" s="1362">
        <f>SUM(I15:J19)</f>
        <v>0</v>
      </c>
      <c r="J20" s="1361"/>
      <c r="K20" s="350"/>
    </row>
    <row r="21" spans="1:11" ht="24" customHeight="1" x14ac:dyDescent="0.25">
      <c r="A21" s="1363" t="s">
        <v>515</v>
      </c>
      <c r="B21" s="1390" t="s">
        <v>577</v>
      </c>
      <c r="C21" s="1391"/>
      <c r="D21" s="359"/>
      <c r="E21" s="335">
        <v>1</v>
      </c>
      <c r="F21" s="358" t="s">
        <v>578</v>
      </c>
      <c r="G21" s="1392">
        <f>INT(I21*1.1)</f>
        <v>0</v>
      </c>
      <c r="H21" s="1393"/>
      <c r="I21" s="1392">
        <f>INT(D21*E21)</f>
        <v>0</v>
      </c>
      <c r="J21" s="1393"/>
      <c r="K21" s="337" t="s">
        <v>603</v>
      </c>
    </row>
    <row r="22" spans="1:11" ht="24" customHeight="1" x14ac:dyDescent="0.25">
      <c r="A22" s="1364"/>
      <c r="B22" s="1374"/>
      <c r="C22" s="1375"/>
      <c r="D22" s="319"/>
      <c r="E22" s="323"/>
      <c r="F22" s="318"/>
      <c r="G22" s="1378">
        <f>INT(I22*1.1)</f>
        <v>0</v>
      </c>
      <c r="H22" s="1377"/>
      <c r="I22" s="1378">
        <f>INT(D22*E22)</f>
        <v>0</v>
      </c>
      <c r="J22" s="1377"/>
      <c r="K22" s="342"/>
    </row>
    <row r="23" spans="1:11" ht="24" customHeight="1" x14ac:dyDescent="0.25">
      <c r="A23" s="1364"/>
      <c r="B23" s="1374"/>
      <c r="C23" s="1375"/>
      <c r="D23" s="319"/>
      <c r="E23" s="323"/>
      <c r="F23" s="318"/>
      <c r="G23" s="1378">
        <f>INT(I23*1.1)</f>
        <v>0</v>
      </c>
      <c r="H23" s="1377"/>
      <c r="I23" s="1378">
        <f>INT(D23*E23)</f>
        <v>0</v>
      </c>
      <c r="J23" s="1377"/>
      <c r="K23" s="342"/>
    </row>
    <row r="24" spans="1:11" ht="24" customHeight="1" x14ac:dyDescent="0.25">
      <c r="A24" s="1365"/>
      <c r="B24" s="1381" t="s">
        <v>514</v>
      </c>
      <c r="C24" s="1379"/>
      <c r="D24" s="1379"/>
      <c r="E24" s="1379"/>
      <c r="F24" s="1380"/>
      <c r="G24" s="1362">
        <f>SUM(G21:H23)</f>
        <v>0</v>
      </c>
      <c r="H24" s="1361"/>
      <c r="I24" s="1362">
        <f>SUM(I21:J23)</f>
        <v>0</v>
      </c>
      <c r="J24" s="1361"/>
      <c r="K24" s="343"/>
    </row>
    <row r="25" spans="1:11" ht="24" customHeight="1" x14ac:dyDescent="0.25">
      <c r="A25" s="1363" t="s">
        <v>604</v>
      </c>
      <c r="B25" s="1382" t="s">
        <v>605</v>
      </c>
      <c r="C25" s="1383"/>
      <c r="D25" s="372"/>
      <c r="E25" s="335">
        <v>3000</v>
      </c>
      <c r="F25" s="373" t="s">
        <v>582</v>
      </c>
      <c r="G25" s="1384">
        <f>INT(I25*1.1)</f>
        <v>0</v>
      </c>
      <c r="H25" s="1385"/>
      <c r="I25" s="1384">
        <f>INT(D25*E25)</f>
        <v>0</v>
      </c>
      <c r="J25" s="1385"/>
      <c r="K25" s="337" t="s">
        <v>606</v>
      </c>
    </row>
    <row r="26" spans="1:11" ht="24" customHeight="1" x14ac:dyDescent="0.25">
      <c r="A26" s="1364"/>
      <c r="B26" s="1386" t="s">
        <v>607</v>
      </c>
      <c r="C26" s="1387"/>
      <c r="D26" s="374"/>
      <c r="E26" s="339">
        <v>1</v>
      </c>
      <c r="F26" s="375" t="s">
        <v>572</v>
      </c>
      <c r="G26" s="1388">
        <f>INT(I26*1.1)</f>
        <v>0</v>
      </c>
      <c r="H26" s="1389"/>
      <c r="I26" s="1388">
        <f>INT(D26*E26)</f>
        <v>0</v>
      </c>
      <c r="J26" s="1389"/>
      <c r="K26" s="341" t="s">
        <v>608</v>
      </c>
    </row>
    <row r="27" spans="1:11" ht="24" customHeight="1" x14ac:dyDescent="0.25">
      <c r="A27" s="1365"/>
      <c r="B27" s="1394" t="s">
        <v>517</v>
      </c>
      <c r="C27" s="1395"/>
      <c r="D27" s="1395"/>
      <c r="E27" s="1395"/>
      <c r="F27" s="1396"/>
      <c r="G27" s="1397">
        <f>SUM(G25:H26)</f>
        <v>0</v>
      </c>
      <c r="H27" s="1398"/>
      <c r="I27" s="1397">
        <f>SUM(I25:J26)</f>
        <v>0</v>
      </c>
      <c r="J27" s="1398"/>
      <c r="K27" s="350"/>
    </row>
    <row r="28" spans="1:11" ht="24" customHeight="1" x14ac:dyDescent="0.25">
      <c r="A28" s="1363" t="s">
        <v>609</v>
      </c>
      <c r="B28" s="1399" t="s">
        <v>610</v>
      </c>
      <c r="C28" s="1400"/>
      <c r="D28" s="376"/>
      <c r="E28" s="346">
        <v>1</v>
      </c>
      <c r="F28" s="377" t="s">
        <v>611</v>
      </c>
      <c r="G28" s="1401">
        <f>INT(I28*1.1)</f>
        <v>0</v>
      </c>
      <c r="H28" s="1402"/>
      <c r="I28" s="1401">
        <f>INT(D28*E28)</f>
        <v>0</v>
      </c>
      <c r="J28" s="1402"/>
      <c r="K28" s="354" t="s">
        <v>612</v>
      </c>
    </row>
    <row r="29" spans="1:11" ht="24" customHeight="1" x14ac:dyDescent="0.25">
      <c r="A29" s="1364"/>
      <c r="B29" s="1403"/>
      <c r="C29" s="1404"/>
      <c r="D29" s="378"/>
      <c r="E29" s="323"/>
      <c r="F29" s="379"/>
      <c r="G29" s="1388">
        <f>INT(I29*1.1)</f>
        <v>0</v>
      </c>
      <c r="H29" s="1389"/>
      <c r="I29" s="1388">
        <f>INT(D29*E29)</f>
        <v>0</v>
      </c>
      <c r="J29" s="1389"/>
      <c r="K29" s="342"/>
    </row>
    <row r="30" spans="1:11" ht="24" customHeight="1" x14ac:dyDescent="0.25">
      <c r="A30" s="1365"/>
      <c r="B30" s="1381" t="s">
        <v>514</v>
      </c>
      <c r="C30" s="1379"/>
      <c r="D30" s="1379"/>
      <c r="E30" s="1379"/>
      <c r="F30" s="1380"/>
      <c r="G30" s="1360">
        <f>SUM(G28:H29)</f>
        <v>0</v>
      </c>
      <c r="H30" s="1361"/>
      <c r="I30" s="1362">
        <f>SUM(I28:J29)</f>
        <v>0</v>
      </c>
      <c r="J30" s="1361"/>
      <c r="K30" s="343"/>
    </row>
    <row r="31" spans="1:11" ht="24" customHeight="1" x14ac:dyDescent="0.25">
      <c r="A31" s="1363" t="s">
        <v>613</v>
      </c>
      <c r="B31" s="1399" t="s">
        <v>614</v>
      </c>
      <c r="C31" s="1400"/>
      <c r="D31" s="376"/>
      <c r="E31" s="346">
        <v>1</v>
      </c>
      <c r="F31" s="377" t="s">
        <v>615</v>
      </c>
      <c r="G31" s="1401">
        <f>INT(I31*1.1)</f>
        <v>0</v>
      </c>
      <c r="H31" s="1402"/>
      <c r="I31" s="1401">
        <f>INT(D31*E31)</f>
        <v>0</v>
      </c>
      <c r="J31" s="1402"/>
      <c r="K31" s="354" t="s">
        <v>616</v>
      </c>
    </row>
    <row r="32" spans="1:11" ht="24" customHeight="1" x14ac:dyDescent="0.25">
      <c r="A32" s="1364"/>
      <c r="B32" s="1415" t="s">
        <v>617</v>
      </c>
      <c r="C32" s="1416"/>
      <c r="D32" s="376"/>
      <c r="E32" s="346">
        <v>1</v>
      </c>
      <c r="F32" s="377" t="s">
        <v>615</v>
      </c>
      <c r="G32" s="1401">
        <f>INT(I32*1.1)</f>
        <v>0</v>
      </c>
      <c r="H32" s="1402"/>
      <c r="I32" s="1401">
        <f>INT(D32*E32)</f>
        <v>0</v>
      </c>
      <c r="J32" s="1402"/>
      <c r="K32" s="354" t="s">
        <v>618</v>
      </c>
    </row>
    <row r="33" spans="1:11" ht="24" customHeight="1" x14ac:dyDescent="0.25">
      <c r="A33" s="1364"/>
      <c r="B33" s="1411"/>
      <c r="C33" s="1412"/>
      <c r="D33" s="376"/>
      <c r="E33" s="346"/>
      <c r="F33" s="377"/>
      <c r="G33" s="1413"/>
      <c r="H33" s="1414"/>
      <c r="I33" s="1413"/>
      <c r="J33" s="1414"/>
      <c r="K33" s="354"/>
    </row>
    <row r="34" spans="1:11" ht="24" customHeight="1" x14ac:dyDescent="0.25">
      <c r="A34" s="1365"/>
      <c r="B34" s="1381" t="s">
        <v>514</v>
      </c>
      <c r="C34" s="1379"/>
      <c r="D34" s="1379"/>
      <c r="E34" s="1379"/>
      <c r="F34" s="1380"/>
      <c r="G34" s="1360">
        <f>SUM(G31:H33)</f>
        <v>0</v>
      </c>
      <c r="H34" s="1361"/>
      <c r="I34" s="1362">
        <f>SUM(I31:J33)</f>
        <v>0</v>
      </c>
      <c r="J34" s="1361"/>
      <c r="K34" s="343"/>
    </row>
    <row r="35" spans="1:11" ht="24" customHeight="1" x14ac:dyDescent="0.25">
      <c r="A35" s="1405" t="s">
        <v>518</v>
      </c>
      <c r="B35" s="1406"/>
      <c r="C35" s="1406"/>
      <c r="D35" s="1406"/>
      <c r="E35" s="1406"/>
      <c r="F35" s="1407"/>
      <c r="G35" s="1408">
        <f>SUM(G14,G20,G24,G27,G30,G34)</f>
        <v>0</v>
      </c>
      <c r="H35" s="1409"/>
      <c r="I35" s="1362">
        <f>SUM(I14,I20,I24,I27,I30,I34)</f>
        <v>0</v>
      </c>
      <c r="J35" s="1410"/>
      <c r="K35" s="321"/>
    </row>
    <row r="36" spans="1:11" ht="12.45" x14ac:dyDescent="0.25">
      <c r="A36" s="20"/>
      <c r="B36" s="20"/>
      <c r="C36" s="20"/>
      <c r="D36" s="20"/>
      <c r="E36" s="20"/>
      <c r="F36" s="20"/>
      <c r="G36" s="20"/>
      <c r="H36" s="20"/>
      <c r="I36" s="20"/>
      <c r="J36" s="20"/>
      <c r="K36" s="20"/>
    </row>
    <row r="37" spans="1:11" x14ac:dyDescent="0.25">
      <c r="A37" s="19"/>
      <c r="B37" s="19"/>
      <c r="C37" s="19"/>
      <c r="D37" s="19"/>
      <c r="E37" s="19"/>
      <c r="F37" s="19"/>
      <c r="G37" s="19"/>
      <c r="H37" s="19"/>
      <c r="I37" s="19"/>
      <c r="J37" s="19"/>
      <c r="K37" s="19"/>
    </row>
    <row r="38" spans="1:11" x14ac:dyDescent="0.25">
      <c r="A38" s="15"/>
      <c r="B38" s="19"/>
      <c r="C38" s="19"/>
      <c r="D38" s="19"/>
      <c r="E38" s="19"/>
      <c r="F38" s="19"/>
      <c r="G38" s="19"/>
      <c r="H38" s="19"/>
      <c r="I38" s="19"/>
      <c r="J38" s="19"/>
      <c r="K38" s="19"/>
    </row>
  </sheetData>
  <sheetProtection selectLockedCells="1"/>
  <mergeCells count="86">
    <mergeCell ref="A35:F35"/>
    <mergeCell ref="G35:H35"/>
    <mergeCell ref="I35:J35"/>
    <mergeCell ref="B33:C33"/>
    <mergeCell ref="G33:H33"/>
    <mergeCell ref="I33:J33"/>
    <mergeCell ref="B34:F34"/>
    <mergeCell ref="G34:H34"/>
    <mergeCell ref="I34:J34"/>
    <mergeCell ref="A31:A34"/>
    <mergeCell ref="B31:C31"/>
    <mergeCell ref="G31:H31"/>
    <mergeCell ref="I31:J31"/>
    <mergeCell ref="B32:C32"/>
    <mergeCell ref="G32:H32"/>
    <mergeCell ref="I32:J32"/>
    <mergeCell ref="B27:F27"/>
    <mergeCell ref="G27:H27"/>
    <mergeCell ref="I27:J27"/>
    <mergeCell ref="A28:A30"/>
    <mergeCell ref="B28:C28"/>
    <mergeCell ref="G28:H28"/>
    <mergeCell ref="I28:J28"/>
    <mergeCell ref="B29:C29"/>
    <mergeCell ref="G29:H29"/>
    <mergeCell ref="I29:J29"/>
    <mergeCell ref="B30:F30"/>
    <mergeCell ref="G30:H30"/>
    <mergeCell ref="I30:J30"/>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I22:J22"/>
    <mergeCell ref="B23:C23"/>
    <mergeCell ref="G23:H23"/>
    <mergeCell ref="I23:J23"/>
    <mergeCell ref="B19:C19"/>
    <mergeCell ref="G19:H19"/>
    <mergeCell ref="I19:J19"/>
    <mergeCell ref="B20:F20"/>
    <mergeCell ref="G20:H20"/>
    <mergeCell ref="I20:J20"/>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A12:B12"/>
    <mergeCell ref="C12:G12"/>
    <mergeCell ref="H12:I12"/>
    <mergeCell ref="J12:K12"/>
    <mergeCell ref="A13:C13"/>
    <mergeCell ref="G13:H13"/>
    <mergeCell ref="I13:J13"/>
    <mergeCell ref="A8:B8"/>
    <mergeCell ref="C8:K8"/>
    <mergeCell ref="A9:B11"/>
    <mergeCell ref="C9:G11"/>
    <mergeCell ref="H9:I11"/>
    <mergeCell ref="J9:K9"/>
    <mergeCell ref="J10:K10"/>
    <mergeCell ref="J11:K11"/>
  </mergeCells>
  <phoneticPr fontId="1"/>
  <dataValidations count="2">
    <dataValidation allowBlank="1" showInputMessage="1" showErrorMessage="1" prompt="単価・数量を記入すると自動計算されます" sqref="I14:I35 J14:J32 J34:J35"/>
    <dataValidation allowBlank="1" showInputMessage="1" showErrorMessage="1" prompt="単価・数量を入力すると自動計算します（税率10％）" sqref="G14:G35 H14:H32 H34:H35"/>
  </dataValidations>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Zeros="0" view="pageBreakPreview" topLeftCell="A12" zoomScale="70" zoomScaleNormal="100" zoomScaleSheetLayoutView="70" workbookViewId="0">
      <selection activeCell="K21" sqref="K21"/>
    </sheetView>
  </sheetViews>
  <sheetFormatPr defaultColWidth="9" defaultRowHeight="11.6" x14ac:dyDescent="0.25"/>
  <cols>
    <col min="1" max="1" width="5.61328125" style="18" customWidth="1"/>
    <col min="2" max="2" width="9.61328125" style="18" customWidth="1"/>
    <col min="3" max="3" width="4.4609375" style="18" customWidth="1"/>
    <col min="4" max="4" width="10.15234375" style="18" customWidth="1"/>
    <col min="5" max="5" width="6.84375" style="18" customWidth="1"/>
    <col min="6" max="6" width="6.15234375" style="18" customWidth="1"/>
    <col min="7" max="10" width="7.765625" style="18" customWidth="1"/>
    <col min="11" max="11" width="15.61328125" style="18" customWidth="1"/>
    <col min="12" max="16384" width="9" style="18"/>
  </cols>
  <sheetData>
    <row r="1" spans="1:11" s="16" customFormat="1" ht="15" customHeight="1" x14ac:dyDescent="0.25">
      <c r="A1" s="90" t="s">
        <v>32</v>
      </c>
      <c r="B1" s="316"/>
      <c r="C1" s="316"/>
      <c r="D1" s="316"/>
      <c r="E1" s="316"/>
      <c r="F1" s="316"/>
      <c r="G1" s="316"/>
      <c r="H1" s="316"/>
      <c r="I1" s="316"/>
      <c r="J1" s="316"/>
      <c r="K1" s="316"/>
    </row>
    <row r="2" spans="1:11" ht="18" customHeight="1" x14ac:dyDescent="0.25">
      <c r="A2" s="360" t="s">
        <v>619</v>
      </c>
      <c r="B2" s="361"/>
      <c r="C2" s="361"/>
      <c r="D2" s="361"/>
      <c r="E2" s="361"/>
      <c r="F2" s="361"/>
      <c r="G2" s="317"/>
      <c r="H2" s="317"/>
      <c r="I2" s="317"/>
      <c r="J2" s="317"/>
      <c r="K2" s="317"/>
    </row>
    <row r="3" spans="1:11" ht="15" customHeight="1" x14ac:dyDescent="0.25">
      <c r="A3" s="317" t="s">
        <v>506</v>
      </c>
      <c r="B3" s="317"/>
      <c r="C3" s="317"/>
      <c r="D3" s="317"/>
      <c r="E3" s="317"/>
      <c r="F3" s="317"/>
      <c r="G3" s="317"/>
      <c r="H3" s="317"/>
      <c r="I3" s="317"/>
      <c r="J3" s="317"/>
      <c r="K3" s="317"/>
    </row>
    <row r="4" spans="1:11" ht="15" customHeight="1" x14ac:dyDescent="0.25">
      <c r="A4" s="317" t="s">
        <v>47</v>
      </c>
      <c r="B4" s="317"/>
      <c r="C4" s="317"/>
      <c r="D4" s="317"/>
      <c r="E4" s="317"/>
      <c r="F4" s="317"/>
      <c r="G4" s="317"/>
      <c r="H4" s="317"/>
      <c r="I4" s="317"/>
      <c r="J4" s="317"/>
      <c r="K4" s="317"/>
    </row>
    <row r="5" spans="1:11" ht="15.75" customHeight="1" x14ac:dyDescent="0.25">
      <c r="A5" s="317" t="s">
        <v>507</v>
      </c>
      <c r="B5" s="317"/>
      <c r="C5" s="317"/>
      <c r="D5" s="317"/>
      <c r="E5" s="317"/>
      <c r="F5" s="317"/>
      <c r="G5" s="317"/>
      <c r="H5" s="317"/>
      <c r="I5" s="317"/>
      <c r="J5" s="317"/>
      <c r="K5" s="317"/>
    </row>
    <row r="6" spans="1:11" ht="15.75" customHeight="1" x14ac:dyDescent="0.25">
      <c r="A6" s="317" t="s">
        <v>508</v>
      </c>
      <c r="B6" s="317"/>
      <c r="C6" s="317"/>
      <c r="D6" s="317"/>
      <c r="E6" s="317"/>
      <c r="F6" s="317"/>
      <c r="G6" s="317"/>
      <c r="H6" s="317"/>
      <c r="I6" s="317"/>
      <c r="J6" s="317"/>
      <c r="K6" s="317"/>
    </row>
    <row r="7" spans="1:11" ht="10.5" customHeight="1" x14ac:dyDescent="0.25">
      <c r="A7" s="317"/>
      <c r="B7" s="317"/>
      <c r="C7" s="317"/>
      <c r="D7" s="317"/>
      <c r="E7" s="317"/>
      <c r="F7" s="317"/>
      <c r="G7" s="317"/>
      <c r="H7" s="317"/>
      <c r="I7" s="317"/>
      <c r="J7" s="317"/>
      <c r="K7" s="317"/>
    </row>
    <row r="8" spans="1:11" ht="33" customHeight="1" x14ac:dyDescent="0.25">
      <c r="A8" s="1318" t="s">
        <v>40</v>
      </c>
      <c r="B8" s="1319"/>
      <c r="C8" s="1448" t="s">
        <v>567</v>
      </c>
      <c r="D8" s="1448"/>
      <c r="E8" s="1448"/>
      <c r="F8" s="1448"/>
      <c r="G8" s="1449"/>
      <c r="H8" s="1356" t="s">
        <v>210</v>
      </c>
      <c r="I8" s="1355"/>
      <c r="J8" s="1448" t="s">
        <v>563</v>
      </c>
      <c r="K8" s="1450"/>
    </row>
    <row r="9" spans="1:11" ht="13.5" customHeight="1" x14ac:dyDescent="0.25">
      <c r="A9" s="1451" t="s">
        <v>509</v>
      </c>
      <c r="B9" s="1452"/>
      <c r="C9" s="1455" t="s">
        <v>568</v>
      </c>
      <c r="D9" s="1455"/>
      <c r="E9" s="1455"/>
      <c r="F9" s="1455"/>
      <c r="G9" s="1456"/>
      <c r="H9" s="1457" t="s">
        <v>161</v>
      </c>
      <c r="I9" s="1337"/>
      <c r="J9" s="1459">
        <v>44600</v>
      </c>
      <c r="K9" s="1460"/>
    </row>
    <row r="10" spans="1:11" ht="5.15" customHeight="1" x14ac:dyDescent="0.25">
      <c r="A10" s="1323"/>
      <c r="B10" s="1453"/>
      <c r="C10" s="1331"/>
      <c r="D10" s="1331"/>
      <c r="E10" s="1331"/>
      <c r="F10" s="1331"/>
      <c r="G10" s="1332"/>
      <c r="H10" s="1457"/>
      <c r="I10" s="1337"/>
      <c r="J10" s="1324" t="s">
        <v>476</v>
      </c>
      <c r="K10" s="1342"/>
    </row>
    <row r="11" spans="1:11" ht="13.5" customHeight="1" x14ac:dyDescent="0.25">
      <c r="A11" s="1325"/>
      <c r="B11" s="1454"/>
      <c r="C11" s="1334"/>
      <c r="D11" s="1334"/>
      <c r="E11" s="1334"/>
      <c r="F11" s="1334"/>
      <c r="G11" s="1335"/>
      <c r="H11" s="1458"/>
      <c r="I11" s="1339"/>
      <c r="J11" s="1461">
        <v>44602</v>
      </c>
      <c r="K11" s="1462"/>
    </row>
    <row r="12" spans="1:11" ht="33" customHeight="1" x14ac:dyDescent="0.25">
      <c r="A12" s="1343" t="s">
        <v>41</v>
      </c>
      <c r="B12" s="1344"/>
      <c r="C12" s="1345" t="s">
        <v>569</v>
      </c>
      <c r="D12" s="1346"/>
      <c r="E12" s="1346"/>
      <c r="F12" s="1346"/>
      <c r="G12" s="1443"/>
      <c r="H12" s="1444" t="s">
        <v>42</v>
      </c>
      <c r="I12" s="1445"/>
      <c r="J12" s="1446" t="s">
        <v>570</v>
      </c>
      <c r="K12" s="1447"/>
    </row>
    <row r="13" spans="1:11" ht="24" customHeight="1" x14ac:dyDescent="0.25">
      <c r="A13" s="1351" t="s">
        <v>511</v>
      </c>
      <c r="B13" s="1352"/>
      <c r="C13" s="1353"/>
      <c r="D13" s="328" t="s">
        <v>592</v>
      </c>
      <c r="E13" s="328" t="s">
        <v>512</v>
      </c>
      <c r="F13" s="382" t="s">
        <v>479</v>
      </c>
      <c r="G13" s="1354" t="s">
        <v>593</v>
      </c>
      <c r="H13" s="1355"/>
      <c r="I13" s="1356" t="s">
        <v>594</v>
      </c>
      <c r="J13" s="1355"/>
      <c r="K13" s="329" t="s">
        <v>43</v>
      </c>
    </row>
    <row r="14" spans="1:11" ht="24" customHeight="1" x14ac:dyDescent="0.25">
      <c r="A14" s="1357" t="s">
        <v>39</v>
      </c>
      <c r="B14" s="1358"/>
      <c r="C14" s="1359"/>
      <c r="D14" s="330"/>
      <c r="E14" s="331">
        <v>2</v>
      </c>
      <c r="F14" s="332" t="s">
        <v>571</v>
      </c>
      <c r="G14" s="1437"/>
      <c r="H14" s="1438"/>
      <c r="I14" s="1362">
        <f t="shared" ref="I14:I19" si="0">INT(D14*E14)</f>
        <v>0</v>
      </c>
      <c r="J14" s="1361"/>
      <c r="K14" s="333" t="s">
        <v>575</v>
      </c>
    </row>
    <row r="15" spans="1:11" ht="24" customHeight="1" x14ac:dyDescent="0.25">
      <c r="A15" s="1363" t="s">
        <v>513</v>
      </c>
      <c r="B15" s="1390" t="s">
        <v>573</v>
      </c>
      <c r="C15" s="1391"/>
      <c r="D15" s="334"/>
      <c r="E15" s="335">
        <v>1</v>
      </c>
      <c r="F15" s="336" t="s">
        <v>572</v>
      </c>
      <c r="G15" s="1439"/>
      <c r="H15" s="1428"/>
      <c r="I15" s="1392">
        <f t="shared" si="0"/>
        <v>0</v>
      </c>
      <c r="J15" s="1393"/>
      <c r="K15" s="337" t="s">
        <v>576</v>
      </c>
    </row>
    <row r="16" spans="1:11" ht="24" customHeight="1" x14ac:dyDescent="0.25">
      <c r="A16" s="1364"/>
      <c r="B16" s="1440" t="s">
        <v>574</v>
      </c>
      <c r="C16" s="1441"/>
      <c r="D16" s="338"/>
      <c r="E16" s="339">
        <v>1</v>
      </c>
      <c r="F16" s="340" t="s">
        <v>572</v>
      </c>
      <c r="G16" s="1442"/>
      <c r="H16" s="1432"/>
      <c r="I16" s="1378">
        <f t="shared" si="0"/>
        <v>0</v>
      </c>
      <c r="J16" s="1377"/>
      <c r="K16" s="341" t="s">
        <v>576</v>
      </c>
    </row>
    <row r="17" spans="1:11" ht="24" customHeight="1" x14ac:dyDescent="0.25">
      <c r="A17" s="1364"/>
      <c r="B17" s="1374"/>
      <c r="C17" s="1375"/>
      <c r="D17" s="322"/>
      <c r="E17" s="323"/>
      <c r="F17" s="324"/>
      <c r="G17" s="1436"/>
      <c r="H17" s="1435"/>
      <c r="I17" s="1378">
        <f t="shared" si="0"/>
        <v>0</v>
      </c>
      <c r="J17" s="1377"/>
      <c r="K17" s="342"/>
    </row>
    <row r="18" spans="1:11" ht="24" customHeight="1" x14ac:dyDescent="0.25">
      <c r="A18" s="1364"/>
      <c r="B18" s="1374"/>
      <c r="C18" s="1375"/>
      <c r="D18" s="322"/>
      <c r="E18" s="323"/>
      <c r="F18" s="324"/>
      <c r="G18" s="1436"/>
      <c r="H18" s="1435"/>
      <c r="I18" s="1378">
        <f t="shared" si="0"/>
        <v>0</v>
      </c>
      <c r="J18" s="1377"/>
      <c r="K18" s="342"/>
    </row>
    <row r="19" spans="1:11" ht="24" customHeight="1" x14ac:dyDescent="0.25">
      <c r="A19" s="1364"/>
      <c r="B19" s="1374"/>
      <c r="C19" s="1375"/>
      <c r="D19" s="322"/>
      <c r="E19" s="323"/>
      <c r="F19" s="324"/>
      <c r="G19" s="1436"/>
      <c r="H19" s="1435"/>
      <c r="I19" s="1378">
        <f t="shared" si="0"/>
        <v>0</v>
      </c>
      <c r="J19" s="1377"/>
      <c r="K19" s="342"/>
    </row>
    <row r="20" spans="1:11" ht="24" customHeight="1" x14ac:dyDescent="0.25">
      <c r="A20" s="1365"/>
      <c r="B20" s="1379" t="s">
        <v>514</v>
      </c>
      <c r="C20" s="1379"/>
      <c r="D20" s="1379"/>
      <c r="E20" s="1379"/>
      <c r="F20" s="1380"/>
      <c r="G20" s="1360">
        <f>SUM(G15:H19)</f>
        <v>0</v>
      </c>
      <c r="H20" s="1361"/>
      <c r="I20" s="1362">
        <f>SUM(I15:J19)</f>
        <v>0</v>
      </c>
      <c r="J20" s="1361"/>
      <c r="K20" s="343"/>
    </row>
    <row r="21" spans="1:11" ht="24" customHeight="1" x14ac:dyDescent="0.25">
      <c r="A21" s="1363" t="s">
        <v>515</v>
      </c>
      <c r="B21" s="1390" t="s">
        <v>577</v>
      </c>
      <c r="C21" s="1391"/>
      <c r="D21" s="334"/>
      <c r="E21" s="335">
        <v>1</v>
      </c>
      <c r="F21" s="336" t="s">
        <v>578</v>
      </c>
      <c r="G21" s="1427"/>
      <c r="H21" s="1428"/>
      <c r="I21" s="1392">
        <f>INT(D21*E21)</f>
        <v>0</v>
      </c>
      <c r="J21" s="1393"/>
      <c r="K21" s="344" t="s">
        <v>580</v>
      </c>
    </row>
    <row r="22" spans="1:11" ht="24" customHeight="1" x14ac:dyDescent="0.25">
      <c r="A22" s="1364"/>
      <c r="B22" s="1429" t="s">
        <v>577</v>
      </c>
      <c r="C22" s="1430"/>
      <c r="D22" s="345"/>
      <c r="E22" s="346">
        <v>1</v>
      </c>
      <c r="F22" s="340" t="s">
        <v>579</v>
      </c>
      <c r="G22" s="1431"/>
      <c r="H22" s="1432"/>
      <c r="I22" s="1378">
        <f>INT(D22*E22)</f>
        <v>0</v>
      </c>
      <c r="J22" s="1377"/>
      <c r="K22" s="341" t="s">
        <v>580</v>
      </c>
    </row>
    <row r="23" spans="1:11" ht="24" customHeight="1" x14ac:dyDescent="0.25">
      <c r="A23" s="1364"/>
      <c r="B23" s="1433"/>
      <c r="C23" s="1375"/>
      <c r="D23" s="322"/>
      <c r="E23" s="323"/>
      <c r="F23" s="324"/>
      <c r="G23" s="1434"/>
      <c r="H23" s="1435"/>
      <c r="I23" s="1378">
        <f>INT(D23*E23)</f>
        <v>0</v>
      </c>
      <c r="J23" s="1377"/>
      <c r="K23" s="320"/>
    </row>
    <row r="24" spans="1:11" ht="24" customHeight="1" x14ac:dyDescent="0.25">
      <c r="A24" s="1365"/>
      <c r="B24" s="1379" t="s">
        <v>514</v>
      </c>
      <c r="C24" s="1379"/>
      <c r="D24" s="1379"/>
      <c r="E24" s="1379"/>
      <c r="F24" s="1380"/>
      <c r="G24" s="1360">
        <f>SUM(G21:H23)</f>
        <v>0</v>
      </c>
      <c r="H24" s="1361"/>
      <c r="I24" s="1362">
        <f>SUM(I21:J23)</f>
        <v>0</v>
      </c>
      <c r="J24" s="1361"/>
      <c r="K24" s="350"/>
    </row>
    <row r="25" spans="1:11" ht="24" customHeight="1" x14ac:dyDescent="0.25">
      <c r="A25" s="1363" t="s">
        <v>604</v>
      </c>
      <c r="B25" s="1382" t="s">
        <v>581</v>
      </c>
      <c r="C25" s="1383"/>
      <c r="D25" s="347"/>
      <c r="E25" s="348">
        <v>2000</v>
      </c>
      <c r="F25" s="349" t="s">
        <v>582</v>
      </c>
      <c r="G25" s="1425"/>
      <c r="H25" s="1426"/>
      <c r="I25" s="1384">
        <f>INT(D25*E25)</f>
        <v>0</v>
      </c>
      <c r="J25" s="1385"/>
      <c r="K25" s="337" t="s">
        <v>566</v>
      </c>
    </row>
    <row r="26" spans="1:11" ht="24" customHeight="1" x14ac:dyDescent="0.25">
      <c r="A26" s="1364"/>
      <c r="B26" s="1403"/>
      <c r="C26" s="1404"/>
      <c r="D26" s="325"/>
      <c r="E26" s="326"/>
      <c r="F26" s="327"/>
      <c r="G26" s="1423"/>
      <c r="H26" s="1424"/>
      <c r="I26" s="1388">
        <f>INT(D26*E26)</f>
        <v>0</v>
      </c>
      <c r="J26" s="1389"/>
      <c r="K26" s="342"/>
    </row>
    <row r="27" spans="1:11" ht="24" customHeight="1" x14ac:dyDescent="0.25">
      <c r="A27" s="1365"/>
      <c r="B27" s="1394" t="s">
        <v>517</v>
      </c>
      <c r="C27" s="1395"/>
      <c r="D27" s="1395"/>
      <c r="E27" s="1395"/>
      <c r="F27" s="1396"/>
      <c r="G27" s="1397">
        <f>SUM(G25:H26)</f>
        <v>0</v>
      </c>
      <c r="H27" s="1398"/>
      <c r="I27" s="1397">
        <f>SUM(I25:J26)</f>
        <v>0</v>
      </c>
      <c r="J27" s="1398"/>
      <c r="K27" s="350"/>
    </row>
    <row r="28" spans="1:11" ht="24" customHeight="1" x14ac:dyDescent="0.25">
      <c r="A28" s="1363" t="s">
        <v>501</v>
      </c>
      <c r="B28" s="1399" t="s">
        <v>583</v>
      </c>
      <c r="C28" s="1400"/>
      <c r="D28" s="351"/>
      <c r="E28" s="352">
        <v>7000</v>
      </c>
      <c r="F28" s="353" t="s">
        <v>584</v>
      </c>
      <c r="G28" s="1421"/>
      <c r="H28" s="1422"/>
      <c r="I28" s="1401">
        <f>INT(D28*E28)</f>
        <v>0</v>
      </c>
      <c r="J28" s="1402"/>
      <c r="K28" s="354" t="s">
        <v>565</v>
      </c>
    </row>
    <row r="29" spans="1:11" ht="24" customHeight="1" x14ac:dyDescent="0.25">
      <c r="A29" s="1364"/>
      <c r="B29" s="1403"/>
      <c r="C29" s="1404"/>
      <c r="D29" s="325"/>
      <c r="E29" s="326"/>
      <c r="F29" s="327"/>
      <c r="G29" s="1423"/>
      <c r="H29" s="1424"/>
      <c r="I29" s="1388">
        <f>INT(D29*E29)</f>
        <v>0</v>
      </c>
      <c r="J29" s="1389"/>
      <c r="K29" s="342"/>
    </row>
    <row r="30" spans="1:11" ht="24" customHeight="1" x14ac:dyDescent="0.25">
      <c r="A30" s="1365"/>
      <c r="B30" s="1379" t="s">
        <v>514</v>
      </c>
      <c r="C30" s="1379"/>
      <c r="D30" s="1379"/>
      <c r="E30" s="1379"/>
      <c r="F30" s="1380"/>
      <c r="G30" s="1360">
        <f>SUM(G28:H29)</f>
        <v>0</v>
      </c>
      <c r="H30" s="1361"/>
      <c r="I30" s="1362">
        <f>SUM(I28:J29)</f>
        <v>0</v>
      </c>
      <c r="J30" s="1361"/>
      <c r="K30" s="350"/>
    </row>
    <row r="31" spans="1:11" ht="24" customHeight="1" x14ac:dyDescent="0.25">
      <c r="A31" s="1363" t="s">
        <v>613</v>
      </c>
      <c r="B31" s="1415" t="s">
        <v>628</v>
      </c>
      <c r="C31" s="1416"/>
      <c r="D31" s="376"/>
      <c r="E31" s="346">
        <v>1</v>
      </c>
      <c r="F31" s="377" t="s">
        <v>615</v>
      </c>
      <c r="G31" s="1421"/>
      <c r="H31" s="1422"/>
      <c r="I31" s="1401">
        <f>INT(D31*E31)</f>
        <v>0</v>
      </c>
      <c r="J31" s="1402"/>
      <c r="K31" s="354" t="s">
        <v>620</v>
      </c>
    </row>
    <row r="32" spans="1:11" ht="24" customHeight="1" x14ac:dyDescent="0.25">
      <c r="A32" s="1364"/>
      <c r="B32" s="1415"/>
      <c r="C32" s="1416"/>
      <c r="D32" s="376"/>
      <c r="E32" s="346"/>
      <c r="F32" s="377"/>
      <c r="G32" s="1421"/>
      <c r="H32" s="1422"/>
      <c r="I32" s="1401">
        <f>INT(D32*E32)</f>
        <v>0</v>
      </c>
      <c r="J32" s="1402"/>
      <c r="K32" s="354"/>
    </row>
    <row r="33" spans="1:11" ht="24" customHeight="1" x14ac:dyDescent="0.25">
      <c r="A33" s="1364"/>
      <c r="B33" s="1411"/>
      <c r="C33" s="1412"/>
      <c r="D33" s="376"/>
      <c r="E33" s="346"/>
      <c r="F33" s="377"/>
      <c r="G33" s="1421"/>
      <c r="H33" s="1422"/>
      <c r="I33" s="1413"/>
      <c r="J33" s="1414"/>
      <c r="K33" s="354"/>
    </row>
    <row r="34" spans="1:11" ht="24" customHeight="1" x14ac:dyDescent="0.25">
      <c r="A34" s="1365"/>
      <c r="B34" s="1381" t="s">
        <v>514</v>
      </c>
      <c r="C34" s="1379"/>
      <c r="D34" s="1379"/>
      <c r="E34" s="1379"/>
      <c r="F34" s="1380"/>
      <c r="G34" s="1360">
        <f>SUM(G31:H33)</f>
        <v>0</v>
      </c>
      <c r="H34" s="1361"/>
      <c r="I34" s="1362">
        <f>SUM(I31:J33)</f>
        <v>0</v>
      </c>
      <c r="J34" s="1361"/>
      <c r="K34" s="343"/>
    </row>
    <row r="35" spans="1:11" ht="24" customHeight="1" x14ac:dyDescent="0.25">
      <c r="A35" s="1405" t="s">
        <v>46</v>
      </c>
      <c r="B35" s="1406"/>
      <c r="C35" s="1406"/>
      <c r="D35" s="355"/>
      <c r="E35" s="356">
        <v>5</v>
      </c>
      <c r="F35" s="357" t="s">
        <v>552</v>
      </c>
      <c r="G35" s="1417"/>
      <c r="H35" s="1418"/>
      <c r="I35" s="1419">
        <f>INT(D35*E35)</f>
        <v>0</v>
      </c>
      <c r="J35" s="1420"/>
      <c r="K35" s="380" t="s">
        <v>621</v>
      </c>
    </row>
    <row r="36" spans="1:11" ht="24" customHeight="1" x14ac:dyDescent="0.25">
      <c r="A36" s="1405" t="s">
        <v>518</v>
      </c>
      <c r="B36" s="1406"/>
      <c r="C36" s="1406"/>
      <c r="D36" s="1406"/>
      <c r="E36" s="1406"/>
      <c r="F36" s="1407"/>
      <c r="G36" s="1360">
        <f>SUM(G14,G20,G24,G27,G30,G34,G35)</f>
        <v>0</v>
      </c>
      <c r="H36" s="1410"/>
      <c r="I36" s="1362">
        <f>SUM(I14,I20,I24,I27,I30,I34,I35)</f>
        <v>0</v>
      </c>
      <c r="J36" s="1410"/>
      <c r="K36" s="321"/>
    </row>
    <row r="37" spans="1:11" ht="12.45" x14ac:dyDescent="0.25">
      <c r="A37" s="20"/>
      <c r="B37" s="20"/>
      <c r="C37" s="20"/>
      <c r="D37" s="20"/>
      <c r="E37" s="20"/>
      <c r="F37" s="20"/>
      <c r="G37" s="20"/>
      <c r="H37" s="20"/>
      <c r="I37" s="20"/>
      <c r="J37" s="20"/>
      <c r="K37" s="20"/>
    </row>
    <row r="38" spans="1:11" x14ac:dyDescent="0.25">
      <c r="A38" s="19"/>
      <c r="B38" s="19"/>
      <c r="C38" s="19"/>
      <c r="D38" s="19"/>
      <c r="E38" s="19"/>
      <c r="F38" s="19"/>
      <c r="G38" s="19"/>
      <c r="H38" s="19"/>
      <c r="I38" s="19"/>
      <c r="J38" s="19"/>
      <c r="K38" s="19"/>
    </row>
    <row r="39" spans="1:11" x14ac:dyDescent="0.25">
      <c r="A39" s="15"/>
      <c r="B39" s="19"/>
      <c r="C39" s="19"/>
      <c r="D39" s="19"/>
      <c r="E39" s="19"/>
      <c r="F39" s="19"/>
      <c r="G39" s="19"/>
      <c r="H39" s="19"/>
      <c r="I39" s="19"/>
      <c r="J39" s="19"/>
      <c r="K39" s="19"/>
    </row>
  </sheetData>
  <sheetProtection selectLockedCells="1"/>
  <mergeCells count="91">
    <mergeCell ref="A8:B8"/>
    <mergeCell ref="C8:G8"/>
    <mergeCell ref="H8:I8"/>
    <mergeCell ref="J8:K8"/>
    <mergeCell ref="A9:B11"/>
    <mergeCell ref="C9:G11"/>
    <mergeCell ref="H9:I11"/>
    <mergeCell ref="J9:K9"/>
    <mergeCell ref="J10:K10"/>
    <mergeCell ref="J11:K11"/>
    <mergeCell ref="A12:B12"/>
    <mergeCell ref="C12:G12"/>
    <mergeCell ref="H12:I12"/>
    <mergeCell ref="J12:K12"/>
    <mergeCell ref="A13:C13"/>
    <mergeCell ref="G13:H13"/>
    <mergeCell ref="I13:J13"/>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I22:J22"/>
    <mergeCell ref="B23:C23"/>
    <mergeCell ref="G23:H23"/>
    <mergeCell ref="I23:J23"/>
    <mergeCell ref="B19:C19"/>
    <mergeCell ref="G19:H19"/>
    <mergeCell ref="I19:J19"/>
    <mergeCell ref="B20:F20"/>
    <mergeCell ref="G20:H20"/>
    <mergeCell ref="I20:J20"/>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B27:F27"/>
    <mergeCell ref="G27:H27"/>
    <mergeCell ref="I27:J27"/>
    <mergeCell ref="A28:A30"/>
    <mergeCell ref="B28:C28"/>
    <mergeCell ref="G28:H28"/>
    <mergeCell ref="I28:J28"/>
    <mergeCell ref="B29:C29"/>
    <mergeCell ref="G29:H29"/>
    <mergeCell ref="I29:J29"/>
    <mergeCell ref="B30:F30"/>
    <mergeCell ref="G30:H30"/>
    <mergeCell ref="I30:J30"/>
    <mergeCell ref="A31:A34"/>
    <mergeCell ref="B31:C31"/>
    <mergeCell ref="G31:H31"/>
    <mergeCell ref="I31:J31"/>
    <mergeCell ref="B32:C32"/>
    <mergeCell ref="G32:H32"/>
    <mergeCell ref="I32:J32"/>
    <mergeCell ref="B33:C33"/>
    <mergeCell ref="G33:H33"/>
    <mergeCell ref="I33:J33"/>
    <mergeCell ref="B34:F34"/>
    <mergeCell ref="G34:H34"/>
    <mergeCell ref="I34:J34"/>
    <mergeCell ref="A35:C35"/>
    <mergeCell ref="G35:H35"/>
    <mergeCell ref="I35:J35"/>
    <mergeCell ref="A36:F36"/>
    <mergeCell ref="G36:H36"/>
    <mergeCell ref="I36:J36"/>
  </mergeCells>
  <phoneticPr fontId="1"/>
  <dataValidations count="4">
    <dataValidation allowBlank="1" showInputMessage="1" showErrorMessage="1" prompt="自動算出されませんので、個別に記入して下さい" sqref="G25:H26 G28:H29 G14:H19 G35:H35 G31:H33"/>
    <dataValidation allowBlank="1" showInputMessage="1" showErrorMessage="1" prompt="自動算出されませんので、個別に記入してください" sqref="G21:H23"/>
    <dataValidation allowBlank="1" showInputMessage="1" showErrorMessage="1" prompt="単価・数量を入力すると自動計算されます" sqref="I14:J30 I35:J36"/>
    <dataValidation allowBlank="1" showInputMessage="1" showErrorMessage="1" prompt="単価・数量を記入すると自動計算されます" sqref="J34 J31:J32 I31:I34"/>
  </dataValidations>
  <pageMargins left="0.7" right="0.7" top="0.75" bottom="0.75"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Zeros="0" view="pageBreakPreview" topLeftCell="A12" zoomScale="70" zoomScaleNormal="100" zoomScaleSheetLayoutView="70" workbookViewId="0">
      <selection activeCell="K21" sqref="K21"/>
    </sheetView>
  </sheetViews>
  <sheetFormatPr defaultColWidth="9" defaultRowHeight="11.6" x14ac:dyDescent="0.25"/>
  <cols>
    <col min="1" max="1" width="5.61328125" style="18" customWidth="1"/>
    <col min="2" max="2" width="9.61328125" style="18" customWidth="1"/>
    <col min="3" max="3" width="4.4609375" style="18" customWidth="1"/>
    <col min="4" max="4" width="10.15234375" style="18" customWidth="1"/>
    <col min="5" max="5" width="6.84375" style="18" customWidth="1"/>
    <col min="6" max="6" width="6.15234375" style="18" customWidth="1"/>
    <col min="7" max="10" width="7.765625" style="18" customWidth="1"/>
    <col min="11" max="11" width="15.61328125" style="18" customWidth="1"/>
    <col min="12" max="16384" width="9" style="18"/>
  </cols>
  <sheetData>
    <row r="1" spans="1:11" s="16" customFormat="1" ht="15" customHeight="1" x14ac:dyDescent="0.25">
      <c r="A1" s="90" t="s">
        <v>32</v>
      </c>
      <c r="B1" s="316"/>
      <c r="C1" s="316"/>
      <c r="D1" s="316"/>
      <c r="E1" s="316"/>
      <c r="F1" s="316"/>
      <c r="G1" s="316"/>
      <c r="H1" s="316"/>
      <c r="I1" s="316"/>
      <c r="J1" s="316"/>
      <c r="K1" s="316"/>
    </row>
    <row r="2" spans="1:11" ht="18" customHeight="1" x14ac:dyDescent="0.25">
      <c r="A2" s="360" t="s">
        <v>619</v>
      </c>
      <c r="B2" s="361"/>
      <c r="C2" s="361"/>
      <c r="D2" s="361"/>
      <c r="E2" s="361"/>
      <c r="F2" s="361"/>
      <c r="G2" s="317"/>
      <c r="H2" s="317"/>
      <c r="I2" s="317"/>
      <c r="J2" s="317"/>
      <c r="K2" s="317"/>
    </row>
    <row r="3" spans="1:11" ht="15" customHeight="1" x14ac:dyDescent="0.25">
      <c r="A3" s="317" t="s">
        <v>506</v>
      </c>
      <c r="B3" s="317"/>
      <c r="C3" s="317"/>
      <c r="D3" s="317"/>
      <c r="E3" s="317"/>
      <c r="F3" s="317"/>
      <c r="G3" s="317"/>
      <c r="H3" s="317"/>
      <c r="I3" s="317"/>
      <c r="J3" s="317"/>
      <c r="K3" s="317"/>
    </row>
    <row r="4" spans="1:11" ht="15" customHeight="1" x14ac:dyDescent="0.25">
      <c r="A4" s="317" t="s">
        <v>47</v>
      </c>
      <c r="B4" s="317"/>
      <c r="C4" s="317"/>
      <c r="D4" s="317"/>
      <c r="E4" s="317"/>
      <c r="F4" s="317"/>
      <c r="G4" s="317"/>
      <c r="H4" s="317"/>
      <c r="I4" s="317"/>
      <c r="J4" s="317"/>
      <c r="K4" s="317"/>
    </row>
    <row r="5" spans="1:11" ht="15.75" customHeight="1" x14ac:dyDescent="0.25">
      <c r="A5" s="317" t="s">
        <v>507</v>
      </c>
      <c r="B5" s="317"/>
      <c r="C5" s="317"/>
      <c r="D5" s="317"/>
      <c r="E5" s="317"/>
      <c r="F5" s="317"/>
      <c r="G5" s="317"/>
      <c r="H5" s="317"/>
      <c r="I5" s="317"/>
      <c r="J5" s="317"/>
      <c r="K5" s="317"/>
    </row>
    <row r="6" spans="1:11" ht="15.75" customHeight="1" x14ac:dyDescent="0.25">
      <c r="A6" s="317" t="s">
        <v>508</v>
      </c>
      <c r="B6" s="317"/>
      <c r="C6" s="317"/>
      <c r="D6" s="317"/>
      <c r="E6" s="317"/>
      <c r="F6" s="317"/>
      <c r="G6" s="317"/>
      <c r="H6" s="317"/>
      <c r="I6" s="317"/>
      <c r="J6" s="317"/>
      <c r="K6" s="317"/>
    </row>
    <row r="7" spans="1:11" ht="10.5" customHeight="1" x14ac:dyDescent="0.25">
      <c r="A7" s="317"/>
      <c r="B7" s="317"/>
      <c r="C7" s="317"/>
      <c r="D7" s="317"/>
      <c r="E7" s="317"/>
      <c r="F7" s="317"/>
      <c r="G7" s="317"/>
      <c r="H7" s="317"/>
      <c r="I7" s="317"/>
      <c r="J7" s="317"/>
      <c r="K7" s="317"/>
    </row>
    <row r="8" spans="1:11" ht="33" customHeight="1" x14ac:dyDescent="0.25">
      <c r="A8" s="1318" t="s">
        <v>40</v>
      </c>
      <c r="B8" s="1319"/>
      <c r="C8" s="1448" t="s">
        <v>567</v>
      </c>
      <c r="D8" s="1448"/>
      <c r="E8" s="1448"/>
      <c r="F8" s="1448"/>
      <c r="G8" s="1449"/>
      <c r="H8" s="1356" t="s">
        <v>210</v>
      </c>
      <c r="I8" s="1355"/>
      <c r="J8" s="1448" t="s">
        <v>563</v>
      </c>
      <c r="K8" s="1450"/>
    </row>
    <row r="9" spans="1:11" ht="13.5" customHeight="1" x14ac:dyDescent="0.25">
      <c r="A9" s="1451" t="s">
        <v>509</v>
      </c>
      <c r="B9" s="1452"/>
      <c r="C9" s="1455" t="s">
        <v>568</v>
      </c>
      <c r="D9" s="1455"/>
      <c r="E9" s="1455"/>
      <c r="F9" s="1455"/>
      <c r="G9" s="1456"/>
      <c r="H9" s="1457" t="s">
        <v>161</v>
      </c>
      <c r="I9" s="1337"/>
      <c r="J9" s="1459">
        <v>44600</v>
      </c>
      <c r="K9" s="1460"/>
    </row>
    <row r="10" spans="1:11" ht="5.15" customHeight="1" x14ac:dyDescent="0.25">
      <c r="A10" s="1323"/>
      <c r="B10" s="1453"/>
      <c r="C10" s="1331"/>
      <c r="D10" s="1331"/>
      <c r="E10" s="1331"/>
      <c r="F10" s="1331"/>
      <c r="G10" s="1332"/>
      <c r="H10" s="1457"/>
      <c r="I10" s="1337"/>
      <c r="J10" s="1324" t="s">
        <v>476</v>
      </c>
      <c r="K10" s="1342"/>
    </row>
    <row r="11" spans="1:11" ht="13.5" customHeight="1" x14ac:dyDescent="0.25">
      <c r="A11" s="1325"/>
      <c r="B11" s="1454"/>
      <c r="C11" s="1334"/>
      <c r="D11" s="1334"/>
      <c r="E11" s="1334"/>
      <c r="F11" s="1334"/>
      <c r="G11" s="1335"/>
      <c r="H11" s="1458"/>
      <c r="I11" s="1339"/>
      <c r="J11" s="1461">
        <v>44602</v>
      </c>
      <c r="K11" s="1462"/>
    </row>
    <row r="12" spans="1:11" ht="33" customHeight="1" x14ac:dyDescent="0.25">
      <c r="A12" s="1343" t="s">
        <v>41</v>
      </c>
      <c r="B12" s="1344"/>
      <c r="C12" s="1345" t="s">
        <v>569</v>
      </c>
      <c r="D12" s="1346"/>
      <c r="E12" s="1346"/>
      <c r="F12" s="1346"/>
      <c r="G12" s="1443"/>
      <c r="H12" s="1444" t="s">
        <v>42</v>
      </c>
      <c r="I12" s="1445"/>
      <c r="J12" s="1446" t="s">
        <v>570</v>
      </c>
      <c r="K12" s="1447"/>
    </row>
    <row r="13" spans="1:11" ht="24" customHeight="1" x14ac:dyDescent="0.25">
      <c r="A13" s="1351" t="s">
        <v>511</v>
      </c>
      <c r="B13" s="1352"/>
      <c r="C13" s="1353"/>
      <c r="D13" s="328" t="s">
        <v>592</v>
      </c>
      <c r="E13" s="328" t="s">
        <v>512</v>
      </c>
      <c r="F13" s="382" t="s">
        <v>479</v>
      </c>
      <c r="G13" s="1354" t="s">
        <v>593</v>
      </c>
      <c r="H13" s="1355"/>
      <c r="I13" s="1356" t="s">
        <v>594</v>
      </c>
      <c r="J13" s="1355"/>
      <c r="K13" s="329" t="s">
        <v>43</v>
      </c>
    </row>
    <row r="14" spans="1:11" ht="24" customHeight="1" x14ac:dyDescent="0.25">
      <c r="A14" s="1357" t="s">
        <v>39</v>
      </c>
      <c r="B14" s="1358"/>
      <c r="C14" s="1359"/>
      <c r="D14" s="330"/>
      <c r="E14" s="331">
        <v>2</v>
      </c>
      <c r="F14" s="332" t="s">
        <v>571</v>
      </c>
      <c r="G14" s="1437"/>
      <c r="H14" s="1438"/>
      <c r="I14" s="1362">
        <f t="shared" ref="I14:I19" si="0">INT(D14*E14)</f>
        <v>0</v>
      </c>
      <c r="J14" s="1361"/>
      <c r="K14" s="333" t="s">
        <v>575</v>
      </c>
    </row>
    <row r="15" spans="1:11" ht="24" customHeight="1" x14ac:dyDescent="0.25">
      <c r="A15" s="1363" t="s">
        <v>513</v>
      </c>
      <c r="B15" s="1390" t="s">
        <v>573</v>
      </c>
      <c r="C15" s="1391"/>
      <c r="D15" s="334"/>
      <c r="E15" s="335">
        <v>1</v>
      </c>
      <c r="F15" s="336" t="s">
        <v>572</v>
      </c>
      <c r="G15" s="1439"/>
      <c r="H15" s="1428"/>
      <c r="I15" s="1392">
        <f t="shared" si="0"/>
        <v>0</v>
      </c>
      <c r="J15" s="1393"/>
      <c r="K15" s="337" t="s">
        <v>576</v>
      </c>
    </row>
    <row r="16" spans="1:11" ht="24" customHeight="1" x14ac:dyDescent="0.25">
      <c r="A16" s="1364"/>
      <c r="B16" s="1440" t="s">
        <v>574</v>
      </c>
      <c r="C16" s="1441"/>
      <c r="D16" s="338"/>
      <c r="E16" s="339">
        <v>1</v>
      </c>
      <c r="F16" s="340" t="s">
        <v>572</v>
      </c>
      <c r="G16" s="1442"/>
      <c r="H16" s="1432"/>
      <c r="I16" s="1378">
        <f t="shared" si="0"/>
        <v>0</v>
      </c>
      <c r="J16" s="1377"/>
      <c r="K16" s="341" t="s">
        <v>576</v>
      </c>
    </row>
    <row r="17" spans="1:11" ht="24" customHeight="1" x14ac:dyDescent="0.25">
      <c r="A17" s="1364"/>
      <c r="B17" s="1374"/>
      <c r="C17" s="1375"/>
      <c r="D17" s="322"/>
      <c r="E17" s="323"/>
      <c r="F17" s="324"/>
      <c r="G17" s="1436"/>
      <c r="H17" s="1435"/>
      <c r="I17" s="1378">
        <f t="shared" si="0"/>
        <v>0</v>
      </c>
      <c r="J17" s="1377"/>
      <c r="K17" s="342"/>
    </row>
    <row r="18" spans="1:11" ht="24" customHeight="1" x14ac:dyDescent="0.25">
      <c r="A18" s="1364"/>
      <c r="B18" s="1374"/>
      <c r="C18" s="1375"/>
      <c r="D18" s="322"/>
      <c r="E18" s="323"/>
      <c r="F18" s="324"/>
      <c r="G18" s="1436"/>
      <c r="H18" s="1435"/>
      <c r="I18" s="1378">
        <f t="shared" si="0"/>
        <v>0</v>
      </c>
      <c r="J18" s="1377"/>
      <c r="K18" s="342"/>
    </row>
    <row r="19" spans="1:11" ht="24" customHeight="1" x14ac:dyDescent="0.25">
      <c r="A19" s="1364"/>
      <c r="B19" s="1374"/>
      <c r="C19" s="1375"/>
      <c r="D19" s="322"/>
      <c r="E19" s="323"/>
      <c r="F19" s="324"/>
      <c r="G19" s="1436"/>
      <c r="H19" s="1435"/>
      <c r="I19" s="1378">
        <f t="shared" si="0"/>
        <v>0</v>
      </c>
      <c r="J19" s="1377"/>
      <c r="K19" s="342"/>
    </row>
    <row r="20" spans="1:11" ht="24" customHeight="1" x14ac:dyDescent="0.25">
      <c r="A20" s="1365"/>
      <c r="B20" s="1379" t="s">
        <v>514</v>
      </c>
      <c r="C20" s="1379"/>
      <c r="D20" s="1379"/>
      <c r="E20" s="1379"/>
      <c r="F20" s="1380"/>
      <c r="G20" s="1360">
        <f>SUM(G15:H19)</f>
        <v>0</v>
      </c>
      <c r="H20" s="1361"/>
      <c r="I20" s="1362">
        <f>SUM(I15:J19)</f>
        <v>0</v>
      </c>
      <c r="J20" s="1361"/>
      <c r="K20" s="343"/>
    </row>
    <row r="21" spans="1:11" ht="24" customHeight="1" x14ac:dyDescent="0.25">
      <c r="A21" s="1363" t="s">
        <v>515</v>
      </c>
      <c r="B21" s="1390" t="s">
        <v>577</v>
      </c>
      <c r="C21" s="1391"/>
      <c r="D21" s="334"/>
      <c r="E21" s="335">
        <v>1</v>
      </c>
      <c r="F21" s="336" t="s">
        <v>578</v>
      </c>
      <c r="G21" s="1427"/>
      <c r="H21" s="1428"/>
      <c r="I21" s="1392">
        <f>INT(D21*E21)</f>
        <v>0</v>
      </c>
      <c r="J21" s="1393"/>
      <c r="K21" s="344" t="s">
        <v>580</v>
      </c>
    </row>
    <row r="22" spans="1:11" ht="24" customHeight="1" x14ac:dyDescent="0.25">
      <c r="A22" s="1364"/>
      <c r="B22" s="1429" t="s">
        <v>577</v>
      </c>
      <c r="C22" s="1430"/>
      <c r="D22" s="345"/>
      <c r="E22" s="346">
        <v>1</v>
      </c>
      <c r="F22" s="340" t="s">
        <v>579</v>
      </c>
      <c r="G22" s="1431"/>
      <c r="H22" s="1432"/>
      <c r="I22" s="1378">
        <f>INT(D22*E22)</f>
        <v>0</v>
      </c>
      <c r="J22" s="1377"/>
      <c r="K22" s="341" t="s">
        <v>580</v>
      </c>
    </row>
    <row r="23" spans="1:11" ht="24" customHeight="1" x14ac:dyDescent="0.25">
      <c r="A23" s="1364"/>
      <c r="B23" s="1433"/>
      <c r="C23" s="1375"/>
      <c r="D23" s="322"/>
      <c r="E23" s="323"/>
      <c r="F23" s="324"/>
      <c r="G23" s="1434"/>
      <c r="H23" s="1435"/>
      <c r="I23" s="1378">
        <f>INT(D23*E23)</f>
        <v>0</v>
      </c>
      <c r="J23" s="1377"/>
      <c r="K23" s="320"/>
    </row>
    <row r="24" spans="1:11" ht="24" customHeight="1" x14ac:dyDescent="0.25">
      <c r="A24" s="1365"/>
      <c r="B24" s="1379" t="s">
        <v>514</v>
      </c>
      <c r="C24" s="1379"/>
      <c r="D24" s="1379"/>
      <c r="E24" s="1379"/>
      <c r="F24" s="1380"/>
      <c r="G24" s="1360">
        <f>SUM(G21:H23)</f>
        <v>0</v>
      </c>
      <c r="H24" s="1361"/>
      <c r="I24" s="1362">
        <f>SUM(I21:J23)</f>
        <v>0</v>
      </c>
      <c r="J24" s="1361"/>
      <c r="K24" s="350"/>
    </row>
    <row r="25" spans="1:11" ht="24" customHeight="1" x14ac:dyDescent="0.25">
      <c r="A25" s="1363" t="s">
        <v>604</v>
      </c>
      <c r="B25" s="1382" t="s">
        <v>581</v>
      </c>
      <c r="C25" s="1383"/>
      <c r="D25" s="347"/>
      <c r="E25" s="348">
        <v>2000</v>
      </c>
      <c r="F25" s="349" t="s">
        <v>582</v>
      </c>
      <c r="G25" s="1425"/>
      <c r="H25" s="1426"/>
      <c r="I25" s="1384">
        <f>INT(D25*E25)</f>
        <v>0</v>
      </c>
      <c r="J25" s="1385"/>
      <c r="K25" s="337" t="s">
        <v>566</v>
      </c>
    </row>
    <row r="26" spans="1:11" ht="24" customHeight="1" x14ac:dyDescent="0.25">
      <c r="A26" s="1364"/>
      <c r="B26" s="1403"/>
      <c r="C26" s="1404"/>
      <c r="D26" s="325"/>
      <c r="E26" s="326"/>
      <c r="F26" s="327"/>
      <c r="G26" s="1423"/>
      <c r="H26" s="1424"/>
      <c r="I26" s="1388">
        <f>INT(D26*E26)</f>
        <v>0</v>
      </c>
      <c r="J26" s="1389"/>
      <c r="K26" s="342"/>
    </row>
    <row r="27" spans="1:11" ht="24" customHeight="1" x14ac:dyDescent="0.25">
      <c r="A27" s="1365"/>
      <c r="B27" s="1394" t="s">
        <v>517</v>
      </c>
      <c r="C27" s="1395"/>
      <c r="D27" s="1395"/>
      <c r="E27" s="1395"/>
      <c r="F27" s="1396"/>
      <c r="G27" s="1397">
        <f>SUM(G25:H26)</f>
        <v>0</v>
      </c>
      <c r="H27" s="1398"/>
      <c r="I27" s="1397">
        <f>SUM(I25:J26)</f>
        <v>0</v>
      </c>
      <c r="J27" s="1398"/>
      <c r="K27" s="350"/>
    </row>
    <row r="28" spans="1:11" ht="24" customHeight="1" x14ac:dyDescent="0.25">
      <c r="A28" s="1363" t="s">
        <v>501</v>
      </c>
      <c r="B28" s="1399" t="s">
        <v>583</v>
      </c>
      <c r="C28" s="1400"/>
      <c r="D28" s="351"/>
      <c r="E28" s="352">
        <v>7000</v>
      </c>
      <c r="F28" s="353" t="s">
        <v>584</v>
      </c>
      <c r="G28" s="1421"/>
      <c r="H28" s="1422"/>
      <c r="I28" s="1401">
        <f>INT(D28*E28)</f>
        <v>0</v>
      </c>
      <c r="J28" s="1402"/>
      <c r="K28" s="354" t="s">
        <v>565</v>
      </c>
    </row>
    <row r="29" spans="1:11" ht="24" customHeight="1" x14ac:dyDescent="0.25">
      <c r="A29" s="1364"/>
      <c r="B29" s="1403"/>
      <c r="C29" s="1404"/>
      <c r="D29" s="325"/>
      <c r="E29" s="326"/>
      <c r="F29" s="327"/>
      <c r="G29" s="1423"/>
      <c r="H29" s="1424"/>
      <c r="I29" s="1388">
        <f>INT(D29*E29)</f>
        <v>0</v>
      </c>
      <c r="J29" s="1389"/>
      <c r="K29" s="342"/>
    </row>
    <row r="30" spans="1:11" ht="24" customHeight="1" x14ac:dyDescent="0.25">
      <c r="A30" s="1365"/>
      <c r="B30" s="1379" t="s">
        <v>514</v>
      </c>
      <c r="C30" s="1379"/>
      <c r="D30" s="1379"/>
      <c r="E30" s="1379"/>
      <c r="F30" s="1380"/>
      <c r="G30" s="1360">
        <f>SUM(G28:H29)</f>
        <v>0</v>
      </c>
      <c r="H30" s="1361"/>
      <c r="I30" s="1362">
        <f>SUM(I28:J29)</f>
        <v>0</v>
      </c>
      <c r="J30" s="1361"/>
      <c r="K30" s="350"/>
    </row>
    <row r="31" spans="1:11" ht="24" customHeight="1" x14ac:dyDescent="0.25">
      <c r="A31" s="1363" t="s">
        <v>613</v>
      </c>
      <c r="B31" s="1415" t="s">
        <v>628</v>
      </c>
      <c r="C31" s="1416"/>
      <c r="D31" s="376"/>
      <c r="E31" s="346">
        <v>1</v>
      </c>
      <c r="F31" s="377" t="s">
        <v>615</v>
      </c>
      <c r="G31" s="1421"/>
      <c r="H31" s="1422"/>
      <c r="I31" s="1401">
        <f>INT(D31*E31)</f>
        <v>0</v>
      </c>
      <c r="J31" s="1402"/>
      <c r="K31" s="354" t="s">
        <v>620</v>
      </c>
    </row>
    <row r="32" spans="1:11" ht="24" customHeight="1" x14ac:dyDescent="0.25">
      <c r="A32" s="1364"/>
      <c r="B32" s="1415"/>
      <c r="C32" s="1416"/>
      <c r="D32" s="376"/>
      <c r="E32" s="346"/>
      <c r="F32" s="377"/>
      <c r="G32" s="1421"/>
      <c r="H32" s="1422"/>
      <c r="I32" s="1401">
        <f>INT(D32*E32)</f>
        <v>0</v>
      </c>
      <c r="J32" s="1402"/>
      <c r="K32" s="354"/>
    </row>
    <row r="33" spans="1:11" ht="24" customHeight="1" x14ac:dyDescent="0.25">
      <c r="A33" s="1364"/>
      <c r="B33" s="1411"/>
      <c r="C33" s="1412"/>
      <c r="D33" s="376"/>
      <c r="E33" s="346"/>
      <c r="F33" s="377"/>
      <c r="G33" s="1421"/>
      <c r="H33" s="1422"/>
      <c r="I33" s="1413"/>
      <c r="J33" s="1414"/>
      <c r="K33" s="354"/>
    </row>
    <row r="34" spans="1:11" ht="24" customHeight="1" x14ac:dyDescent="0.25">
      <c r="A34" s="1365"/>
      <c r="B34" s="1381" t="s">
        <v>514</v>
      </c>
      <c r="C34" s="1379"/>
      <c r="D34" s="1379"/>
      <c r="E34" s="1379"/>
      <c r="F34" s="1380"/>
      <c r="G34" s="1360">
        <f>SUM(G31:H33)</f>
        <v>0</v>
      </c>
      <c r="H34" s="1361"/>
      <c r="I34" s="1362">
        <f>SUM(I31:J33)</f>
        <v>0</v>
      </c>
      <c r="J34" s="1361"/>
      <c r="K34" s="343"/>
    </row>
    <row r="35" spans="1:11" ht="24" customHeight="1" x14ac:dyDescent="0.25">
      <c r="A35" s="1405" t="s">
        <v>46</v>
      </c>
      <c r="B35" s="1406"/>
      <c r="C35" s="1406"/>
      <c r="D35" s="355"/>
      <c r="E35" s="356">
        <v>5</v>
      </c>
      <c r="F35" s="357" t="s">
        <v>552</v>
      </c>
      <c r="G35" s="1417"/>
      <c r="H35" s="1418"/>
      <c r="I35" s="1419">
        <f>INT(D35*E35)</f>
        <v>0</v>
      </c>
      <c r="J35" s="1420"/>
      <c r="K35" s="380" t="s">
        <v>621</v>
      </c>
    </row>
    <row r="36" spans="1:11" ht="24" customHeight="1" x14ac:dyDescent="0.25">
      <c r="A36" s="1405" t="s">
        <v>518</v>
      </c>
      <c r="B36" s="1406"/>
      <c r="C36" s="1406"/>
      <c r="D36" s="1406"/>
      <c r="E36" s="1406"/>
      <c r="F36" s="1407"/>
      <c r="G36" s="1360">
        <f>SUM(G14,G20,G24,G27,G30,G34,G35)</f>
        <v>0</v>
      </c>
      <c r="H36" s="1410"/>
      <c r="I36" s="1362">
        <f>SUM(I14,I20,I24,I27,I30,I34,I35)</f>
        <v>0</v>
      </c>
      <c r="J36" s="1410"/>
      <c r="K36" s="321"/>
    </row>
    <row r="37" spans="1:11" ht="12.45" x14ac:dyDescent="0.25">
      <c r="A37" s="20"/>
      <c r="B37" s="20"/>
      <c r="C37" s="20"/>
      <c r="D37" s="20"/>
      <c r="E37" s="20"/>
      <c r="F37" s="20"/>
      <c r="G37" s="20"/>
      <c r="H37" s="20"/>
      <c r="I37" s="20"/>
      <c r="J37" s="20"/>
      <c r="K37" s="20"/>
    </row>
    <row r="38" spans="1:11" x14ac:dyDescent="0.25">
      <c r="A38" s="19"/>
      <c r="B38" s="19"/>
      <c r="C38" s="19"/>
      <c r="D38" s="19"/>
      <c r="E38" s="19"/>
      <c r="F38" s="19"/>
      <c r="G38" s="19"/>
      <c r="H38" s="19"/>
      <c r="I38" s="19"/>
      <c r="J38" s="19"/>
      <c r="K38" s="19"/>
    </row>
    <row r="39" spans="1:11" x14ac:dyDescent="0.25">
      <c r="A39" s="15"/>
      <c r="B39" s="19"/>
      <c r="C39" s="19"/>
      <c r="D39" s="19"/>
      <c r="E39" s="19"/>
      <c r="F39" s="19"/>
      <c r="G39" s="19"/>
      <c r="H39" s="19"/>
      <c r="I39" s="19"/>
      <c r="J39" s="19"/>
      <c r="K39" s="19"/>
    </row>
  </sheetData>
  <sheetProtection selectLockedCells="1"/>
  <mergeCells count="91">
    <mergeCell ref="A8:B8"/>
    <mergeCell ref="C8:G8"/>
    <mergeCell ref="H8:I8"/>
    <mergeCell ref="J8:K8"/>
    <mergeCell ref="A9:B11"/>
    <mergeCell ref="C9:G11"/>
    <mergeCell ref="H9:I11"/>
    <mergeCell ref="J9:K9"/>
    <mergeCell ref="J10:K10"/>
    <mergeCell ref="J11:K11"/>
    <mergeCell ref="A12:B12"/>
    <mergeCell ref="C12:G12"/>
    <mergeCell ref="H12:I12"/>
    <mergeCell ref="J12:K12"/>
    <mergeCell ref="A13:C13"/>
    <mergeCell ref="G13:H13"/>
    <mergeCell ref="I13:J13"/>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I22:J22"/>
    <mergeCell ref="B23:C23"/>
    <mergeCell ref="G23:H23"/>
    <mergeCell ref="I23:J23"/>
    <mergeCell ref="B19:C19"/>
    <mergeCell ref="G19:H19"/>
    <mergeCell ref="I19:J19"/>
    <mergeCell ref="B20:F20"/>
    <mergeCell ref="G20:H20"/>
    <mergeCell ref="I20:J20"/>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B27:F27"/>
    <mergeCell ref="G27:H27"/>
    <mergeCell ref="I27:J27"/>
    <mergeCell ref="A28:A30"/>
    <mergeCell ref="B28:C28"/>
    <mergeCell ref="G28:H28"/>
    <mergeCell ref="I28:J28"/>
    <mergeCell ref="B29:C29"/>
    <mergeCell ref="G29:H29"/>
    <mergeCell ref="I29:J29"/>
    <mergeCell ref="B30:F30"/>
    <mergeCell ref="G30:H30"/>
    <mergeCell ref="I30:J30"/>
    <mergeCell ref="A31:A34"/>
    <mergeCell ref="B31:C31"/>
    <mergeCell ref="G31:H31"/>
    <mergeCell ref="I31:J31"/>
    <mergeCell ref="B32:C32"/>
    <mergeCell ref="G32:H32"/>
    <mergeCell ref="I32:J32"/>
    <mergeCell ref="B33:C33"/>
    <mergeCell ref="G33:H33"/>
    <mergeCell ref="I33:J33"/>
    <mergeCell ref="B34:F34"/>
    <mergeCell ref="G34:H34"/>
    <mergeCell ref="I34:J34"/>
    <mergeCell ref="A35:C35"/>
    <mergeCell ref="G35:H35"/>
    <mergeCell ref="I35:J35"/>
    <mergeCell ref="A36:F36"/>
    <mergeCell ref="G36:H36"/>
    <mergeCell ref="I36:J36"/>
  </mergeCells>
  <phoneticPr fontId="1"/>
  <dataValidations count="4">
    <dataValidation allowBlank="1" showInputMessage="1" showErrorMessage="1" prompt="単価・数量を記入すると自動計算されます" sqref="J34 J31:J32 I31:I34"/>
    <dataValidation allowBlank="1" showInputMessage="1" showErrorMessage="1" prompt="単価・数量を入力すると自動計算されます" sqref="I14:J30 I35:J36"/>
    <dataValidation allowBlank="1" showInputMessage="1" showErrorMessage="1" prompt="自動算出されませんので、個別に記入してください" sqref="G21:H23"/>
    <dataValidation allowBlank="1" showInputMessage="1" showErrorMessage="1" prompt="自動算出されませんので、個別に記入して下さい" sqref="G25:H26 G28:H29 G14:H19 G35:H35 G31:H33"/>
  </dataValidations>
  <pageMargins left="0.7" right="0.7"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Zeros="0" view="pageBreakPreview" topLeftCell="A16" zoomScale="70" zoomScaleNormal="100" zoomScaleSheetLayoutView="70" workbookViewId="0">
      <selection activeCell="D25" sqref="D25"/>
    </sheetView>
  </sheetViews>
  <sheetFormatPr defaultColWidth="9" defaultRowHeight="11.6" x14ac:dyDescent="0.25"/>
  <cols>
    <col min="1" max="1" width="5.61328125" style="18" customWidth="1"/>
    <col min="2" max="2" width="9.23046875" style="18" customWidth="1"/>
    <col min="3" max="3" width="3.15234375" style="18" customWidth="1"/>
    <col min="4" max="4" width="10.15234375" style="18" customWidth="1"/>
    <col min="5" max="5" width="9" style="18"/>
    <col min="6" max="6" width="5.23046875" style="18" customWidth="1"/>
    <col min="7" max="10" width="7.84375" style="18" customWidth="1"/>
    <col min="11" max="11" width="15.61328125" style="18" customWidth="1"/>
    <col min="12" max="16384" width="9" style="18"/>
  </cols>
  <sheetData>
    <row r="1" spans="1:11" s="16" customFormat="1" ht="15" customHeight="1" x14ac:dyDescent="0.25">
      <c r="A1" s="90" t="s">
        <v>32</v>
      </c>
      <c r="B1" s="316"/>
      <c r="C1" s="316"/>
      <c r="D1" s="316"/>
      <c r="E1" s="316"/>
      <c r="F1" s="316"/>
      <c r="G1" s="316"/>
      <c r="H1" s="316"/>
      <c r="I1" s="316"/>
      <c r="J1" s="316"/>
      <c r="K1" s="316"/>
    </row>
    <row r="2" spans="1:11" ht="18" customHeight="1" x14ac:dyDescent="0.25">
      <c r="A2" s="360" t="s">
        <v>626</v>
      </c>
      <c r="B2" s="361"/>
      <c r="C2" s="361"/>
      <c r="D2" s="361"/>
      <c r="E2" s="361"/>
      <c r="F2" s="361"/>
      <c r="G2" s="317"/>
      <c r="H2" s="317"/>
      <c r="I2" s="317"/>
      <c r="J2" s="317"/>
      <c r="K2" s="317"/>
    </row>
    <row r="3" spans="1:11" ht="15.75" customHeight="1" x14ac:dyDescent="0.25">
      <c r="A3" s="317" t="s">
        <v>596</v>
      </c>
      <c r="B3" s="317"/>
      <c r="C3" s="317"/>
      <c r="D3" s="317"/>
      <c r="E3" s="317"/>
      <c r="F3" s="317"/>
      <c r="G3" s="317"/>
      <c r="H3" s="317"/>
      <c r="I3" s="317"/>
      <c r="J3" s="317"/>
      <c r="K3" s="317"/>
    </row>
    <row r="4" spans="1:11" ht="15.75" customHeight="1" x14ac:dyDescent="0.25">
      <c r="A4" s="317" t="s">
        <v>47</v>
      </c>
      <c r="B4" s="317"/>
      <c r="C4" s="317"/>
      <c r="D4" s="317"/>
      <c r="E4" s="317"/>
      <c r="F4" s="317"/>
      <c r="G4" s="317"/>
      <c r="H4" s="317"/>
      <c r="I4" s="317"/>
      <c r="J4" s="317"/>
      <c r="K4" s="317"/>
    </row>
    <row r="5" spans="1:11" ht="15.75" customHeight="1" x14ac:dyDescent="0.25">
      <c r="A5" s="317" t="s">
        <v>507</v>
      </c>
      <c r="B5" s="317"/>
      <c r="C5" s="317"/>
      <c r="D5" s="317"/>
      <c r="E5" s="317"/>
      <c r="F5" s="317"/>
      <c r="G5" s="317"/>
      <c r="H5" s="317"/>
      <c r="I5" s="317"/>
      <c r="J5" s="317"/>
      <c r="K5" s="317"/>
    </row>
    <row r="6" spans="1:11" ht="15.75" customHeight="1" x14ac:dyDescent="0.25">
      <c r="A6" s="317" t="s">
        <v>508</v>
      </c>
      <c r="B6" s="317"/>
      <c r="C6" s="317"/>
      <c r="D6" s="317"/>
      <c r="E6" s="317"/>
      <c r="F6" s="317"/>
      <c r="G6" s="317"/>
      <c r="H6" s="317"/>
      <c r="I6" s="317"/>
      <c r="J6" s="317"/>
      <c r="K6" s="317"/>
    </row>
    <row r="7" spans="1:11" x14ac:dyDescent="0.25">
      <c r="A7" s="317"/>
      <c r="B7" s="317"/>
      <c r="C7" s="317"/>
      <c r="D7" s="317"/>
      <c r="E7" s="317"/>
      <c r="F7" s="317"/>
      <c r="G7" s="317"/>
      <c r="H7" s="317"/>
      <c r="I7" s="317"/>
      <c r="J7" s="317"/>
      <c r="K7" s="317"/>
    </row>
    <row r="8" spans="1:11" ht="33" customHeight="1" x14ac:dyDescent="0.25">
      <c r="A8" s="1318" t="s">
        <v>40</v>
      </c>
      <c r="B8" s="1319"/>
      <c r="C8" s="1320" t="s">
        <v>622</v>
      </c>
      <c r="D8" s="1321"/>
      <c r="E8" s="1321"/>
      <c r="F8" s="1321"/>
      <c r="G8" s="1321"/>
      <c r="H8" s="1321"/>
      <c r="I8" s="1321"/>
      <c r="J8" s="1321"/>
      <c r="K8" s="1322"/>
    </row>
    <row r="9" spans="1:11" ht="13.5" customHeight="1" x14ac:dyDescent="0.2">
      <c r="A9" s="1463" t="s">
        <v>161</v>
      </c>
      <c r="B9" s="1464"/>
      <c r="C9" s="1468">
        <v>44426</v>
      </c>
      <c r="D9" s="1469"/>
      <c r="E9" s="1469"/>
      <c r="F9" s="1469"/>
      <c r="G9" s="1470"/>
      <c r="H9" s="1471" t="s">
        <v>42</v>
      </c>
      <c r="I9" s="1464"/>
      <c r="J9" s="1472" t="s">
        <v>600</v>
      </c>
      <c r="K9" s="1473"/>
    </row>
    <row r="10" spans="1:11" ht="5.15" customHeight="1" x14ac:dyDescent="0.25">
      <c r="A10" s="1465"/>
      <c r="B10" s="1337"/>
      <c r="C10" s="1478" t="s">
        <v>476</v>
      </c>
      <c r="D10" s="1324"/>
      <c r="E10" s="1324"/>
      <c r="F10" s="1324"/>
      <c r="G10" s="1453"/>
      <c r="H10" s="1457"/>
      <c r="I10" s="1337"/>
      <c r="J10" s="1474"/>
      <c r="K10" s="1475"/>
    </row>
    <row r="11" spans="1:11" ht="13.5" customHeight="1" x14ac:dyDescent="0.2">
      <c r="A11" s="1466"/>
      <c r="B11" s="1467"/>
      <c r="C11" s="1479">
        <v>44456</v>
      </c>
      <c r="D11" s="1480"/>
      <c r="E11" s="1480"/>
      <c r="F11" s="1480"/>
      <c r="G11" s="1481"/>
      <c r="H11" s="1458"/>
      <c r="I11" s="1339"/>
      <c r="J11" s="1476"/>
      <c r="K11" s="1477"/>
    </row>
    <row r="12" spans="1:11" ht="24" customHeight="1" x14ac:dyDescent="0.25">
      <c r="A12" s="1351" t="s">
        <v>511</v>
      </c>
      <c r="B12" s="1352"/>
      <c r="C12" s="1353"/>
      <c r="D12" s="328" t="s">
        <v>592</v>
      </c>
      <c r="E12" s="328" t="s">
        <v>512</v>
      </c>
      <c r="F12" s="382" t="s">
        <v>479</v>
      </c>
      <c r="G12" s="1354" t="s">
        <v>593</v>
      </c>
      <c r="H12" s="1355"/>
      <c r="I12" s="1356" t="s">
        <v>594</v>
      </c>
      <c r="J12" s="1355"/>
      <c r="K12" s="329" t="s">
        <v>43</v>
      </c>
    </row>
    <row r="13" spans="1:11" ht="24" customHeight="1" x14ac:dyDescent="0.25">
      <c r="A13" s="1357" t="s">
        <v>39</v>
      </c>
      <c r="B13" s="1358"/>
      <c r="C13" s="1359"/>
      <c r="D13" s="362"/>
      <c r="E13" s="331">
        <v>1</v>
      </c>
      <c r="F13" s="363" t="s">
        <v>571</v>
      </c>
      <c r="G13" s="1437"/>
      <c r="H13" s="1438"/>
      <c r="I13" s="1362">
        <f t="shared" ref="I13:I18" si="0">INT(D13*E13)</f>
        <v>0</v>
      </c>
      <c r="J13" s="1361"/>
      <c r="K13" s="333" t="s">
        <v>564</v>
      </c>
    </row>
    <row r="14" spans="1:11" ht="24" customHeight="1" x14ac:dyDescent="0.25">
      <c r="A14" s="1363" t="s">
        <v>513</v>
      </c>
      <c r="B14" s="1366" t="s">
        <v>623</v>
      </c>
      <c r="C14" s="1367"/>
      <c r="D14" s="364"/>
      <c r="E14" s="335">
        <v>1</v>
      </c>
      <c r="F14" s="365" t="s">
        <v>572</v>
      </c>
      <c r="G14" s="1439"/>
      <c r="H14" s="1428"/>
      <c r="I14" s="1368">
        <f t="shared" si="0"/>
        <v>0</v>
      </c>
      <c r="J14" s="1369"/>
      <c r="K14" s="366" t="s">
        <v>624</v>
      </c>
    </row>
    <row r="15" spans="1:11" ht="24" customHeight="1" x14ac:dyDescent="0.25">
      <c r="A15" s="1364"/>
      <c r="B15" s="1370" t="s">
        <v>625</v>
      </c>
      <c r="C15" s="1371"/>
      <c r="D15" s="367"/>
      <c r="E15" s="339">
        <v>1</v>
      </c>
      <c r="F15" s="368" t="s">
        <v>572</v>
      </c>
      <c r="G15" s="1442"/>
      <c r="H15" s="1432"/>
      <c r="I15" s="1372">
        <f t="shared" si="0"/>
        <v>0</v>
      </c>
      <c r="J15" s="1373"/>
      <c r="K15" s="369" t="s">
        <v>624</v>
      </c>
    </row>
    <row r="16" spans="1:11" ht="24" customHeight="1" x14ac:dyDescent="0.25">
      <c r="A16" s="1364"/>
      <c r="B16" s="1374"/>
      <c r="C16" s="1375"/>
      <c r="D16" s="370"/>
      <c r="E16" s="323"/>
      <c r="F16" s="371"/>
      <c r="G16" s="1436"/>
      <c r="H16" s="1435"/>
      <c r="I16" s="1378">
        <f t="shared" si="0"/>
        <v>0</v>
      </c>
      <c r="J16" s="1377"/>
      <c r="K16" s="342"/>
    </row>
    <row r="17" spans="1:11" ht="24" customHeight="1" x14ac:dyDescent="0.25">
      <c r="A17" s="1364"/>
      <c r="B17" s="1374"/>
      <c r="C17" s="1375"/>
      <c r="D17" s="370"/>
      <c r="E17" s="323"/>
      <c r="F17" s="371"/>
      <c r="G17" s="1436"/>
      <c r="H17" s="1435"/>
      <c r="I17" s="1378">
        <f t="shared" si="0"/>
        <v>0</v>
      </c>
      <c r="J17" s="1377"/>
      <c r="K17" s="320"/>
    </row>
    <row r="18" spans="1:11" ht="24" customHeight="1" x14ac:dyDescent="0.25">
      <c r="A18" s="1364"/>
      <c r="B18" s="1374"/>
      <c r="C18" s="1375"/>
      <c r="D18" s="370"/>
      <c r="E18" s="323"/>
      <c r="F18" s="371"/>
      <c r="G18" s="1436"/>
      <c r="H18" s="1435"/>
      <c r="I18" s="1378">
        <f t="shared" si="0"/>
        <v>0</v>
      </c>
      <c r="J18" s="1377"/>
      <c r="K18" s="320"/>
    </row>
    <row r="19" spans="1:11" ht="24" customHeight="1" x14ac:dyDescent="0.25">
      <c r="A19" s="1365"/>
      <c r="B19" s="1379" t="s">
        <v>514</v>
      </c>
      <c r="C19" s="1379"/>
      <c r="D19" s="1379"/>
      <c r="E19" s="1379"/>
      <c r="F19" s="1380"/>
      <c r="G19" s="1360">
        <f>SUM(G14:H18)</f>
        <v>0</v>
      </c>
      <c r="H19" s="1361"/>
      <c r="I19" s="1362">
        <f>SUM(I14:J18)</f>
        <v>0</v>
      </c>
      <c r="J19" s="1361"/>
      <c r="K19" s="350"/>
    </row>
    <row r="20" spans="1:11" ht="24" customHeight="1" x14ac:dyDescent="0.25">
      <c r="A20" s="1363" t="s">
        <v>609</v>
      </c>
      <c r="B20" s="1399"/>
      <c r="C20" s="1400"/>
      <c r="D20" s="376"/>
      <c r="E20" s="346"/>
      <c r="F20" s="377"/>
      <c r="G20" s="1421"/>
      <c r="H20" s="1422"/>
      <c r="I20" s="1401">
        <f>INT(D20*E20)</f>
        <v>0</v>
      </c>
      <c r="J20" s="1402"/>
      <c r="K20" s="354"/>
    </row>
    <row r="21" spans="1:11" ht="24" customHeight="1" x14ac:dyDescent="0.25">
      <c r="A21" s="1364"/>
      <c r="B21" s="1403"/>
      <c r="C21" s="1404"/>
      <c r="D21" s="378"/>
      <c r="E21" s="323"/>
      <c r="F21" s="379"/>
      <c r="G21" s="1423"/>
      <c r="H21" s="1424"/>
      <c r="I21" s="1388">
        <f>INT(D21*E21)</f>
        <v>0</v>
      </c>
      <c r="J21" s="1389"/>
      <c r="K21" s="342"/>
    </row>
    <row r="22" spans="1:11" ht="24" customHeight="1" x14ac:dyDescent="0.25">
      <c r="A22" s="1365"/>
      <c r="B22" s="1381" t="s">
        <v>514</v>
      </c>
      <c r="C22" s="1379"/>
      <c r="D22" s="1379"/>
      <c r="E22" s="1379"/>
      <c r="F22" s="1380"/>
      <c r="G22" s="1360">
        <f>SUM(G20:H21)</f>
        <v>0</v>
      </c>
      <c r="H22" s="1361"/>
      <c r="I22" s="1362">
        <f>SUM(I20:J21)</f>
        <v>0</v>
      </c>
      <c r="J22" s="1361"/>
      <c r="K22" s="343"/>
    </row>
    <row r="23" spans="1:11" ht="24" customHeight="1" x14ac:dyDescent="0.25">
      <c r="A23" s="1363" t="s">
        <v>613</v>
      </c>
      <c r="B23" s="1399" t="s">
        <v>629</v>
      </c>
      <c r="C23" s="1400"/>
      <c r="D23" s="376"/>
      <c r="E23" s="346">
        <v>1</v>
      </c>
      <c r="F23" s="377" t="s">
        <v>615</v>
      </c>
      <c r="G23" s="1421"/>
      <c r="H23" s="1422"/>
      <c r="I23" s="1401">
        <f>INT(D23*E23)</f>
        <v>0</v>
      </c>
      <c r="J23" s="1402"/>
      <c r="K23" s="354" t="s">
        <v>627</v>
      </c>
    </row>
    <row r="24" spans="1:11" ht="24" customHeight="1" x14ac:dyDescent="0.25">
      <c r="A24" s="1364"/>
      <c r="B24" s="1415"/>
      <c r="C24" s="1416"/>
      <c r="D24" s="376"/>
      <c r="E24" s="346"/>
      <c r="F24" s="377"/>
      <c r="G24" s="1421"/>
      <c r="H24" s="1422"/>
      <c r="I24" s="1401">
        <f>INT(D24*E24)</f>
        <v>0</v>
      </c>
      <c r="J24" s="1402"/>
      <c r="K24" s="354"/>
    </row>
    <row r="25" spans="1:11" ht="24" customHeight="1" x14ac:dyDescent="0.25">
      <c r="A25" s="1364"/>
      <c r="B25" s="1411"/>
      <c r="C25" s="1412"/>
      <c r="D25" s="376"/>
      <c r="E25" s="346"/>
      <c r="F25" s="377"/>
      <c r="G25" s="1421"/>
      <c r="H25" s="1422"/>
      <c r="I25" s="1413"/>
      <c r="J25" s="1414"/>
      <c r="K25" s="354"/>
    </row>
    <row r="26" spans="1:11" ht="24" customHeight="1" x14ac:dyDescent="0.25">
      <c r="A26" s="1365"/>
      <c r="B26" s="1381" t="s">
        <v>514</v>
      </c>
      <c r="C26" s="1379"/>
      <c r="D26" s="1379"/>
      <c r="E26" s="1379"/>
      <c r="F26" s="1380"/>
      <c r="G26" s="1360">
        <f>SUM(G23:H25)</f>
        <v>0</v>
      </c>
      <c r="H26" s="1361"/>
      <c r="I26" s="1362">
        <f>SUM(I23:J25)</f>
        <v>0</v>
      </c>
      <c r="J26" s="1361"/>
      <c r="K26" s="343"/>
    </row>
    <row r="27" spans="1:11" ht="24" customHeight="1" x14ac:dyDescent="0.25">
      <c r="A27" s="1405" t="s">
        <v>518</v>
      </c>
      <c r="B27" s="1406"/>
      <c r="C27" s="1406"/>
      <c r="D27" s="1406"/>
      <c r="E27" s="1406"/>
      <c r="F27" s="1407"/>
      <c r="G27" s="1408">
        <f>SUM(G13,G19,G22,G26)</f>
        <v>0</v>
      </c>
      <c r="H27" s="1409"/>
      <c r="I27" s="1362">
        <f>SUM(I13,I19,I22,I26)</f>
        <v>0</v>
      </c>
      <c r="J27" s="1410"/>
      <c r="K27" s="321"/>
    </row>
    <row r="28" spans="1:11" ht="12.45" x14ac:dyDescent="0.25">
      <c r="A28" s="20"/>
      <c r="B28" s="20"/>
      <c r="C28" s="20"/>
      <c r="D28" s="20"/>
      <c r="E28" s="20"/>
      <c r="F28" s="20"/>
      <c r="G28" s="20"/>
      <c r="H28" s="20"/>
      <c r="I28" s="20"/>
      <c r="J28" s="20"/>
      <c r="K28" s="20"/>
    </row>
    <row r="29" spans="1:11" x14ac:dyDescent="0.25">
      <c r="A29" s="19"/>
      <c r="B29" s="19"/>
      <c r="C29" s="19"/>
      <c r="D29" s="19"/>
      <c r="E29" s="19"/>
      <c r="F29" s="19"/>
      <c r="G29" s="19"/>
      <c r="H29" s="19"/>
      <c r="I29" s="19"/>
      <c r="J29" s="19"/>
      <c r="K29" s="19"/>
    </row>
    <row r="30" spans="1:11" x14ac:dyDescent="0.25">
      <c r="A30" s="15"/>
      <c r="B30" s="19"/>
      <c r="C30" s="19"/>
      <c r="D30" s="19"/>
      <c r="E30" s="19"/>
      <c r="F30" s="19"/>
      <c r="G30" s="19"/>
      <c r="H30" s="19"/>
      <c r="I30" s="19"/>
      <c r="J30" s="19"/>
      <c r="K30" s="19"/>
    </row>
  </sheetData>
  <sheetProtection selectLockedCells="1"/>
  <mergeCells count="59">
    <mergeCell ref="A8:B8"/>
    <mergeCell ref="C8:K8"/>
    <mergeCell ref="A9:B11"/>
    <mergeCell ref="C9:G9"/>
    <mergeCell ref="H9:I11"/>
    <mergeCell ref="J9:K11"/>
    <mergeCell ref="C10:G10"/>
    <mergeCell ref="C11:G11"/>
    <mergeCell ref="I15:J15"/>
    <mergeCell ref="B16:C16"/>
    <mergeCell ref="G16:H16"/>
    <mergeCell ref="I16:J16"/>
    <mergeCell ref="A12:C12"/>
    <mergeCell ref="G12:H12"/>
    <mergeCell ref="I12:J12"/>
    <mergeCell ref="A13:C13"/>
    <mergeCell ref="G13:H13"/>
    <mergeCell ref="I13:J13"/>
    <mergeCell ref="B17:C17"/>
    <mergeCell ref="G17:H17"/>
    <mergeCell ref="I17:J17"/>
    <mergeCell ref="B18:C18"/>
    <mergeCell ref="G18:H18"/>
    <mergeCell ref="I18:J18"/>
    <mergeCell ref="B19:F19"/>
    <mergeCell ref="G19:H19"/>
    <mergeCell ref="I19:J19"/>
    <mergeCell ref="A20:A22"/>
    <mergeCell ref="B20:C20"/>
    <mergeCell ref="G20:H20"/>
    <mergeCell ref="I20:J20"/>
    <mergeCell ref="B21:C21"/>
    <mergeCell ref="G21:H21"/>
    <mergeCell ref="I21:J21"/>
    <mergeCell ref="A14:A19"/>
    <mergeCell ref="B14:C14"/>
    <mergeCell ref="G14:H14"/>
    <mergeCell ref="I14:J14"/>
    <mergeCell ref="B15:C15"/>
    <mergeCell ref="G15:H15"/>
    <mergeCell ref="B22:F22"/>
    <mergeCell ref="G22:H22"/>
    <mergeCell ref="I22:J22"/>
    <mergeCell ref="A23:A26"/>
    <mergeCell ref="B23:C23"/>
    <mergeCell ref="G23:H23"/>
    <mergeCell ref="I23:J23"/>
    <mergeCell ref="B24:C24"/>
    <mergeCell ref="G24:H24"/>
    <mergeCell ref="I24:J24"/>
    <mergeCell ref="A27:F27"/>
    <mergeCell ref="G27:H27"/>
    <mergeCell ref="I27:J27"/>
    <mergeCell ref="B25:C25"/>
    <mergeCell ref="G25:H25"/>
    <mergeCell ref="I25:J25"/>
    <mergeCell ref="B26:F26"/>
    <mergeCell ref="G26:H26"/>
    <mergeCell ref="I26:J26"/>
  </mergeCells>
  <phoneticPr fontId="1"/>
  <dataValidations count="3">
    <dataValidation allowBlank="1" showInputMessage="1" showErrorMessage="1" prompt="単価・数量を記入すると自動計算されます" sqref="J26:J27 J13:J24 I13:I27"/>
    <dataValidation allowBlank="1" showInputMessage="1" showErrorMessage="1" prompt="単価・数量を入力すると自動計算します（税率10％）" sqref="G27:H27"/>
    <dataValidation allowBlank="1" showInputMessage="1" showErrorMessage="1" prompt="自動算出されませんので、個別に記入して下さい" sqref="G13:H18 G20:H21 G23:H25"/>
  </dataValidations>
  <pageMargins left="0.7" right="0.7" top="0.75" bottom="0.75" header="0.3" footer="0.3"/>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Zeros="0" view="pageBreakPreview" topLeftCell="A16" zoomScale="70" zoomScaleNormal="100" zoomScaleSheetLayoutView="70" workbookViewId="0">
      <selection activeCell="D25" sqref="D25"/>
    </sheetView>
  </sheetViews>
  <sheetFormatPr defaultColWidth="9" defaultRowHeight="11.6" x14ac:dyDescent="0.25"/>
  <cols>
    <col min="1" max="1" width="5.61328125" style="18" customWidth="1"/>
    <col min="2" max="2" width="9.23046875" style="18" customWidth="1"/>
    <col min="3" max="3" width="3.15234375" style="18" customWidth="1"/>
    <col min="4" max="4" width="10.15234375" style="18" customWidth="1"/>
    <col min="5" max="5" width="9" style="18"/>
    <col min="6" max="6" width="5.23046875" style="18" customWidth="1"/>
    <col min="7" max="10" width="7.84375" style="18" customWidth="1"/>
    <col min="11" max="11" width="15.61328125" style="18" customWidth="1"/>
    <col min="12" max="16384" width="9" style="18"/>
  </cols>
  <sheetData>
    <row r="1" spans="1:11" s="16" customFormat="1" ht="15" customHeight="1" x14ac:dyDescent="0.25">
      <c r="A1" s="90" t="s">
        <v>32</v>
      </c>
      <c r="B1" s="316"/>
      <c r="C1" s="316"/>
      <c r="D1" s="316"/>
      <c r="E1" s="316"/>
      <c r="F1" s="316"/>
      <c r="G1" s="316"/>
      <c r="H1" s="316"/>
      <c r="I1" s="316"/>
      <c r="J1" s="316"/>
      <c r="K1" s="316"/>
    </row>
    <row r="2" spans="1:11" ht="18" customHeight="1" x14ac:dyDescent="0.25">
      <c r="A2" s="360" t="s">
        <v>626</v>
      </c>
      <c r="B2" s="361"/>
      <c r="C2" s="361"/>
      <c r="D2" s="361"/>
      <c r="E2" s="361"/>
      <c r="F2" s="361"/>
      <c r="G2" s="317"/>
      <c r="H2" s="317"/>
      <c r="I2" s="317"/>
      <c r="J2" s="317"/>
      <c r="K2" s="317"/>
    </row>
    <row r="3" spans="1:11" ht="15.75" customHeight="1" x14ac:dyDescent="0.25">
      <c r="A3" s="317" t="s">
        <v>596</v>
      </c>
      <c r="B3" s="317"/>
      <c r="C3" s="317"/>
      <c r="D3" s="317"/>
      <c r="E3" s="317"/>
      <c r="F3" s="317"/>
      <c r="G3" s="317"/>
      <c r="H3" s="317"/>
      <c r="I3" s="317"/>
      <c r="J3" s="317"/>
      <c r="K3" s="317"/>
    </row>
    <row r="4" spans="1:11" ht="15.75" customHeight="1" x14ac:dyDescent="0.25">
      <c r="A4" s="317" t="s">
        <v>47</v>
      </c>
      <c r="B4" s="317"/>
      <c r="C4" s="317"/>
      <c r="D4" s="317"/>
      <c r="E4" s="317"/>
      <c r="F4" s="317"/>
      <c r="G4" s="317"/>
      <c r="H4" s="317"/>
      <c r="I4" s="317"/>
      <c r="J4" s="317"/>
      <c r="K4" s="317"/>
    </row>
    <row r="5" spans="1:11" ht="15.75" customHeight="1" x14ac:dyDescent="0.25">
      <c r="A5" s="317" t="s">
        <v>507</v>
      </c>
      <c r="B5" s="317"/>
      <c r="C5" s="317"/>
      <c r="D5" s="317"/>
      <c r="E5" s="317"/>
      <c r="F5" s="317"/>
      <c r="G5" s="317"/>
      <c r="H5" s="317"/>
      <c r="I5" s="317"/>
      <c r="J5" s="317"/>
      <c r="K5" s="317"/>
    </row>
    <row r="6" spans="1:11" ht="15.75" customHeight="1" x14ac:dyDescent="0.25">
      <c r="A6" s="317" t="s">
        <v>508</v>
      </c>
      <c r="B6" s="317"/>
      <c r="C6" s="317"/>
      <c r="D6" s="317"/>
      <c r="E6" s="317"/>
      <c r="F6" s="317"/>
      <c r="G6" s="317"/>
      <c r="H6" s="317"/>
      <c r="I6" s="317"/>
      <c r="J6" s="317"/>
      <c r="K6" s="317"/>
    </row>
    <row r="7" spans="1:11" x14ac:dyDescent="0.25">
      <c r="A7" s="317"/>
      <c r="B7" s="317"/>
      <c r="C7" s="317"/>
      <c r="D7" s="317"/>
      <c r="E7" s="317"/>
      <c r="F7" s="317"/>
      <c r="G7" s="317"/>
      <c r="H7" s="317"/>
      <c r="I7" s="317"/>
      <c r="J7" s="317"/>
      <c r="K7" s="317"/>
    </row>
    <row r="8" spans="1:11" ht="33" customHeight="1" x14ac:dyDescent="0.25">
      <c r="A8" s="1318" t="s">
        <v>40</v>
      </c>
      <c r="B8" s="1319"/>
      <c r="C8" s="1320" t="s">
        <v>622</v>
      </c>
      <c r="D8" s="1321"/>
      <c r="E8" s="1321"/>
      <c r="F8" s="1321"/>
      <c r="G8" s="1321"/>
      <c r="H8" s="1321"/>
      <c r="I8" s="1321"/>
      <c r="J8" s="1321"/>
      <c r="K8" s="1322"/>
    </row>
    <row r="9" spans="1:11" ht="13.5" customHeight="1" x14ac:dyDescent="0.2">
      <c r="A9" s="1463" t="s">
        <v>161</v>
      </c>
      <c r="B9" s="1464"/>
      <c r="C9" s="1468">
        <v>44426</v>
      </c>
      <c r="D9" s="1469"/>
      <c r="E9" s="1469"/>
      <c r="F9" s="1469"/>
      <c r="G9" s="1470"/>
      <c r="H9" s="1471" t="s">
        <v>42</v>
      </c>
      <c r="I9" s="1464"/>
      <c r="J9" s="1472" t="s">
        <v>600</v>
      </c>
      <c r="K9" s="1473"/>
    </row>
    <row r="10" spans="1:11" ht="5.15" customHeight="1" x14ac:dyDescent="0.25">
      <c r="A10" s="1465"/>
      <c r="B10" s="1337"/>
      <c r="C10" s="1478" t="s">
        <v>476</v>
      </c>
      <c r="D10" s="1324"/>
      <c r="E10" s="1324"/>
      <c r="F10" s="1324"/>
      <c r="G10" s="1453"/>
      <c r="H10" s="1457"/>
      <c r="I10" s="1337"/>
      <c r="J10" s="1474"/>
      <c r="K10" s="1475"/>
    </row>
    <row r="11" spans="1:11" ht="13.5" customHeight="1" x14ac:dyDescent="0.2">
      <c r="A11" s="1466"/>
      <c r="B11" s="1467"/>
      <c r="C11" s="1479">
        <v>44456</v>
      </c>
      <c r="D11" s="1480"/>
      <c r="E11" s="1480"/>
      <c r="F11" s="1480"/>
      <c r="G11" s="1481"/>
      <c r="H11" s="1458"/>
      <c r="I11" s="1339"/>
      <c r="J11" s="1476"/>
      <c r="K11" s="1477"/>
    </row>
    <row r="12" spans="1:11" ht="24" customHeight="1" x14ac:dyDescent="0.25">
      <c r="A12" s="1351" t="s">
        <v>511</v>
      </c>
      <c r="B12" s="1352"/>
      <c r="C12" s="1353"/>
      <c r="D12" s="328" t="s">
        <v>592</v>
      </c>
      <c r="E12" s="328" t="s">
        <v>512</v>
      </c>
      <c r="F12" s="382" t="s">
        <v>479</v>
      </c>
      <c r="G12" s="1354" t="s">
        <v>593</v>
      </c>
      <c r="H12" s="1355"/>
      <c r="I12" s="1356" t="s">
        <v>594</v>
      </c>
      <c r="J12" s="1355"/>
      <c r="K12" s="329" t="s">
        <v>43</v>
      </c>
    </row>
    <row r="13" spans="1:11" ht="24" customHeight="1" x14ac:dyDescent="0.25">
      <c r="A13" s="1357" t="s">
        <v>39</v>
      </c>
      <c r="B13" s="1358"/>
      <c r="C13" s="1359"/>
      <c r="D13" s="362"/>
      <c r="E13" s="331">
        <v>1</v>
      </c>
      <c r="F13" s="363" t="s">
        <v>571</v>
      </c>
      <c r="G13" s="1437"/>
      <c r="H13" s="1438"/>
      <c r="I13" s="1362">
        <f t="shared" ref="I13:I18" si="0">INT(D13*E13)</f>
        <v>0</v>
      </c>
      <c r="J13" s="1361"/>
      <c r="K13" s="333" t="s">
        <v>564</v>
      </c>
    </row>
    <row r="14" spans="1:11" ht="24" customHeight="1" x14ac:dyDescent="0.25">
      <c r="A14" s="1363" t="s">
        <v>513</v>
      </c>
      <c r="B14" s="1366" t="s">
        <v>623</v>
      </c>
      <c r="C14" s="1367"/>
      <c r="D14" s="364"/>
      <c r="E14" s="335">
        <v>1</v>
      </c>
      <c r="F14" s="365" t="s">
        <v>572</v>
      </c>
      <c r="G14" s="1439"/>
      <c r="H14" s="1428"/>
      <c r="I14" s="1368">
        <f t="shared" si="0"/>
        <v>0</v>
      </c>
      <c r="J14" s="1369"/>
      <c r="K14" s="366" t="s">
        <v>624</v>
      </c>
    </row>
    <row r="15" spans="1:11" ht="24" customHeight="1" x14ac:dyDescent="0.25">
      <c r="A15" s="1364"/>
      <c r="B15" s="1370" t="s">
        <v>625</v>
      </c>
      <c r="C15" s="1371"/>
      <c r="D15" s="367"/>
      <c r="E15" s="339">
        <v>1</v>
      </c>
      <c r="F15" s="368" t="s">
        <v>572</v>
      </c>
      <c r="G15" s="1442"/>
      <c r="H15" s="1432"/>
      <c r="I15" s="1372">
        <f t="shared" si="0"/>
        <v>0</v>
      </c>
      <c r="J15" s="1373"/>
      <c r="K15" s="369" t="s">
        <v>624</v>
      </c>
    </row>
    <row r="16" spans="1:11" ht="24" customHeight="1" x14ac:dyDescent="0.25">
      <c r="A16" s="1364"/>
      <c r="B16" s="1374"/>
      <c r="C16" s="1375"/>
      <c r="D16" s="370"/>
      <c r="E16" s="323"/>
      <c r="F16" s="371"/>
      <c r="G16" s="1436"/>
      <c r="H16" s="1435"/>
      <c r="I16" s="1378">
        <f t="shared" si="0"/>
        <v>0</v>
      </c>
      <c r="J16" s="1377"/>
      <c r="K16" s="342"/>
    </row>
    <row r="17" spans="1:11" ht="24" customHeight="1" x14ac:dyDescent="0.25">
      <c r="A17" s="1364"/>
      <c r="B17" s="1374"/>
      <c r="C17" s="1375"/>
      <c r="D17" s="370"/>
      <c r="E17" s="323"/>
      <c r="F17" s="371"/>
      <c r="G17" s="1436"/>
      <c r="H17" s="1435"/>
      <c r="I17" s="1378">
        <f t="shared" si="0"/>
        <v>0</v>
      </c>
      <c r="J17" s="1377"/>
      <c r="K17" s="320"/>
    </row>
    <row r="18" spans="1:11" ht="24" customHeight="1" x14ac:dyDescent="0.25">
      <c r="A18" s="1364"/>
      <c r="B18" s="1374"/>
      <c r="C18" s="1375"/>
      <c r="D18" s="370"/>
      <c r="E18" s="323"/>
      <c r="F18" s="371"/>
      <c r="G18" s="1436"/>
      <c r="H18" s="1435"/>
      <c r="I18" s="1378">
        <f t="shared" si="0"/>
        <v>0</v>
      </c>
      <c r="J18" s="1377"/>
      <c r="K18" s="320"/>
    </row>
    <row r="19" spans="1:11" ht="24" customHeight="1" x14ac:dyDescent="0.25">
      <c r="A19" s="1365"/>
      <c r="B19" s="1379" t="s">
        <v>514</v>
      </c>
      <c r="C19" s="1379"/>
      <c r="D19" s="1379"/>
      <c r="E19" s="1379"/>
      <c r="F19" s="1380"/>
      <c r="G19" s="1360">
        <f>SUM(G14:H18)</f>
        <v>0</v>
      </c>
      <c r="H19" s="1361"/>
      <c r="I19" s="1362">
        <f>SUM(I14:J18)</f>
        <v>0</v>
      </c>
      <c r="J19" s="1361"/>
      <c r="K19" s="350"/>
    </row>
    <row r="20" spans="1:11" ht="24" customHeight="1" x14ac:dyDescent="0.25">
      <c r="A20" s="1363" t="s">
        <v>609</v>
      </c>
      <c r="B20" s="1399"/>
      <c r="C20" s="1400"/>
      <c r="D20" s="376"/>
      <c r="E20" s="346"/>
      <c r="F20" s="377"/>
      <c r="G20" s="1421"/>
      <c r="H20" s="1422"/>
      <c r="I20" s="1401">
        <f>INT(D20*E20)</f>
        <v>0</v>
      </c>
      <c r="J20" s="1402"/>
      <c r="K20" s="354"/>
    </row>
    <row r="21" spans="1:11" ht="24" customHeight="1" x14ac:dyDescent="0.25">
      <c r="A21" s="1364"/>
      <c r="B21" s="1403"/>
      <c r="C21" s="1404"/>
      <c r="D21" s="378"/>
      <c r="E21" s="323"/>
      <c r="F21" s="379"/>
      <c r="G21" s="1423"/>
      <c r="H21" s="1424"/>
      <c r="I21" s="1388">
        <f>INT(D21*E21)</f>
        <v>0</v>
      </c>
      <c r="J21" s="1389"/>
      <c r="K21" s="342"/>
    </row>
    <row r="22" spans="1:11" ht="24" customHeight="1" x14ac:dyDescent="0.25">
      <c r="A22" s="1365"/>
      <c r="B22" s="1381" t="s">
        <v>514</v>
      </c>
      <c r="C22" s="1379"/>
      <c r="D22" s="1379"/>
      <c r="E22" s="1379"/>
      <c r="F22" s="1380"/>
      <c r="G22" s="1360">
        <f>SUM(G20:H21)</f>
        <v>0</v>
      </c>
      <c r="H22" s="1361"/>
      <c r="I22" s="1362">
        <f>SUM(I20:J21)</f>
        <v>0</v>
      </c>
      <c r="J22" s="1361"/>
      <c r="K22" s="343"/>
    </row>
    <row r="23" spans="1:11" ht="24" customHeight="1" x14ac:dyDescent="0.25">
      <c r="A23" s="1363" t="s">
        <v>613</v>
      </c>
      <c r="B23" s="1399" t="s">
        <v>629</v>
      </c>
      <c r="C23" s="1400"/>
      <c r="D23" s="376"/>
      <c r="E23" s="346">
        <v>1</v>
      </c>
      <c r="F23" s="377" t="s">
        <v>615</v>
      </c>
      <c r="G23" s="1421"/>
      <c r="H23" s="1422"/>
      <c r="I23" s="1401">
        <f>INT(D23*E23)</f>
        <v>0</v>
      </c>
      <c r="J23" s="1402"/>
      <c r="K23" s="354" t="s">
        <v>627</v>
      </c>
    </row>
    <row r="24" spans="1:11" ht="24" customHeight="1" x14ac:dyDescent="0.25">
      <c r="A24" s="1364"/>
      <c r="B24" s="1415"/>
      <c r="C24" s="1416"/>
      <c r="D24" s="376"/>
      <c r="E24" s="346"/>
      <c r="F24" s="377"/>
      <c r="G24" s="1421"/>
      <c r="H24" s="1422"/>
      <c r="I24" s="1401">
        <f>INT(D24*E24)</f>
        <v>0</v>
      </c>
      <c r="J24" s="1402"/>
      <c r="K24" s="354"/>
    </row>
    <row r="25" spans="1:11" ht="24" customHeight="1" x14ac:dyDescent="0.25">
      <c r="A25" s="1364"/>
      <c r="B25" s="1411"/>
      <c r="C25" s="1412"/>
      <c r="D25" s="376"/>
      <c r="E25" s="346"/>
      <c r="F25" s="377"/>
      <c r="G25" s="1421"/>
      <c r="H25" s="1422"/>
      <c r="I25" s="1413"/>
      <c r="J25" s="1414"/>
      <c r="K25" s="354"/>
    </row>
    <row r="26" spans="1:11" ht="24" customHeight="1" x14ac:dyDescent="0.25">
      <c r="A26" s="1365"/>
      <c r="B26" s="1381" t="s">
        <v>514</v>
      </c>
      <c r="C26" s="1379"/>
      <c r="D26" s="1379"/>
      <c r="E26" s="1379"/>
      <c r="F26" s="1380"/>
      <c r="G26" s="1360">
        <f>SUM(G23:H25)</f>
        <v>0</v>
      </c>
      <c r="H26" s="1361"/>
      <c r="I26" s="1362">
        <f>SUM(I23:J25)</f>
        <v>0</v>
      </c>
      <c r="J26" s="1361"/>
      <c r="K26" s="343"/>
    </row>
    <row r="27" spans="1:11" ht="24" customHeight="1" x14ac:dyDescent="0.25">
      <c r="A27" s="1405" t="s">
        <v>518</v>
      </c>
      <c r="B27" s="1406"/>
      <c r="C27" s="1406"/>
      <c r="D27" s="1406"/>
      <c r="E27" s="1406"/>
      <c r="F27" s="1407"/>
      <c r="G27" s="1408">
        <f>SUM(G13,G19,G22,G26)</f>
        <v>0</v>
      </c>
      <c r="H27" s="1409"/>
      <c r="I27" s="1362">
        <f>SUM(I13,I19,I22,I26)</f>
        <v>0</v>
      </c>
      <c r="J27" s="1410"/>
      <c r="K27" s="321"/>
    </row>
    <row r="28" spans="1:11" ht="12.45" x14ac:dyDescent="0.25">
      <c r="A28" s="20"/>
      <c r="B28" s="20"/>
      <c r="C28" s="20"/>
      <c r="D28" s="20"/>
      <c r="E28" s="20"/>
      <c r="F28" s="20"/>
      <c r="G28" s="20"/>
      <c r="H28" s="20"/>
      <c r="I28" s="20"/>
      <c r="J28" s="20"/>
      <c r="K28" s="20"/>
    </row>
    <row r="29" spans="1:11" x14ac:dyDescent="0.25">
      <c r="A29" s="19"/>
      <c r="B29" s="19"/>
      <c r="C29" s="19"/>
      <c r="D29" s="19"/>
      <c r="E29" s="19"/>
      <c r="F29" s="19"/>
      <c r="G29" s="19"/>
      <c r="H29" s="19"/>
      <c r="I29" s="19"/>
      <c r="J29" s="19"/>
      <c r="K29" s="19"/>
    </row>
    <row r="30" spans="1:11" x14ac:dyDescent="0.25">
      <c r="A30" s="15"/>
      <c r="B30" s="19"/>
      <c r="C30" s="19"/>
      <c r="D30" s="19"/>
      <c r="E30" s="19"/>
      <c r="F30" s="19"/>
      <c r="G30" s="19"/>
      <c r="H30" s="19"/>
      <c r="I30" s="19"/>
      <c r="J30" s="19"/>
      <c r="K30" s="19"/>
    </row>
  </sheetData>
  <sheetProtection selectLockedCells="1"/>
  <mergeCells count="59">
    <mergeCell ref="A8:B8"/>
    <mergeCell ref="C8:K8"/>
    <mergeCell ref="A9:B11"/>
    <mergeCell ref="C9:G9"/>
    <mergeCell ref="H9:I11"/>
    <mergeCell ref="J9:K11"/>
    <mergeCell ref="C10:G10"/>
    <mergeCell ref="C11:G11"/>
    <mergeCell ref="I15:J15"/>
    <mergeCell ref="B16:C16"/>
    <mergeCell ref="G16:H16"/>
    <mergeCell ref="I16:J16"/>
    <mergeCell ref="A12:C12"/>
    <mergeCell ref="G12:H12"/>
    <mergeCell ref="I12:J12"/>
    <mergeCell ref="A13:C13"/>
    <mergeCell ref="G13:H13"/>
    <mergeCell ref="I13:J13"/>
    <mergeCell ref="B17:C17"/>
    <mergeCell ref="G17:H17"/>
    <mergeCell ref="I17:J17"/>
    <mergeCell ref="B18:C18"/>
    <mergeCell ref="G18:H18"/>
    <mergeCell ref="I18:J18"/>
    <mergeCell ref="B19:F19"/>
    <mergeCell ref="G19:H19"/>
    <mergeCell ref="I19:J19"/>
    <mergeCell ref="A20:A22"/>
    <mergeCell ref="B20:C20"/>
    <mergeCell ref="G20:H20"/>
    <mergeCell ref="I20:J20"/>
    <mergeCell ref="B21:C21"/>
    <mergeCell ref="G21:H21"/>
    <mergeCell ref="I21:J21"/>
    <mergeCell ref="A14:A19"/>
    <mergeCell ref="B14:C14"/>
    <mergeCell ref="G14:H14"/>
    <mergeCell ref="I14:J14"/>
    <mergeCell ref="B15:C15"/>
    <mergeCell ref="G15:H15"/>
    <mergeCell ref="B22:F22"/>
    <mergeCell ref="G22:H22"/>
    <mergeCell ref="I22:J22"/>
    <mergeCell ref="A23:A26"/>
    <mergeCell ref="B23:C23"/>
    <mergeCell ref="G23:H23"/>
    <mergeCell ref="I23:J23"/>
    <mergeCell ref="B24:C24"/>
    <mergeCell ref="G24:H24"/>
    <mergeCell ref="I24:J24"/>
    <mergeCell ref="A27:F27"/>
    <mergeCell ref="G27:H27"/>
    <mergeCell ref="I27:J27"/>
    <mergeCell ref="B25:C25"/>
    <mergeCell ref="G25:H25"/>
    <mergeCell ref="I25:J25"/>
    <mergeCell ref="B26:F26"/>
    <mergeCell ref="G26:H26"/>
    <mergeCell ref="I26:J26"/>
  </mergeCells>
  <phoneticPr fontId="1"/>
  <dataValidations count="3">
    <dataValidation allowBlank="1" showInputMessage="1" showErrorMessage="1" prompt="単価・数量を記入すると自動計算されます" sqref="J26:J27 J13:J24 I13:I27"/>
    <dataValidation allowBlank="1" showInputMessage="1" showErrorMessage="1" prompt="単価・数量を入力すると自動計算します（税率10％）" sqref="G27:H27"/>
    <dataValidation allowBlank="1" showInputMessage="1" showErrorMessage="1" prompt="自動算出されませんので、個別に記入して下さい" sqref="G13:H18 G20:H21 G23:H25"/>
  </dataValidation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Zeros="0" view="pageBreakPreview" topLeftCell="A21" zoomScaleNormal="100" zoomScaleSheetLayoutView="100" workbookViewId="0">
      <selection activeCell="N39" sqref="N39"/>
    </sheetView>
  </sheetViews>
  <sheetFormatPr defaultColWidth="9" defaultRowHeight="11.6" x14ac:dyDescent="0.25"/>
  <cols>
    <col min="1" max="1" width="3.23046875" style="18" customWidth="1"/>
    <col min="2" max="2" width="9.23046875" style="18" customWidth="1"/>
    <col min="3" max="3" width="3.84375" style="18" customWidth="1"/>
    <col min="4" max="4" width="10.15234375" style="18" customWidth="1"/>
    <col min="5" max="5" width="6.84375" style="18" customWidth="1"/>
    <col min="6" max="6" width="6.15234375" style="18" customWidth="1"/>
    <col min="7" max="10" width="8.15234375" style="18" customWidth="1"/>
    <col min="11" max="11" width="16.3828125" style="18" customWidth="1"/>
    <col min="12" max="16384" width="9" style="18"/>
  </cols>
  <sheetData>
    <row r="1" spans="1:11" s="16" customFormat="1" ht="15" customHeight="1" x14ac:dyDescent="0.25">
      <c r="A1" s="1" t="s">
        <v>32</v>
      </c>
    </row>
    <row r="2" spans="1:11" ht="18" customHeight="1" x14ac:dyDescent="0.25">
      <c r="A2" s="29" t="s">
        <v>505</v>
      </c>
      <c r="B2" s="19"/>
      <c r="C2" s="19"/>
      <c r="D2" s="19"/>
      <c r="E2" s="19"/>
      <c r="F2" s="19"/>
      <c r="G2" s="19"/>
      <c r="H2" s="19"/>
      <c r="I2" s="19"/>
      <c r="J2" s="19"/>
      <c r="K2" s="19"/>
    </row>
    <row r="3" spans="1:11" ht="15" customHeight="1" x14ac:dyDescent="0.25">
      <c r="A3" s="15" t="s">
        <v>506</v>
      </c>
      <c r="B3" s="19"/>
      <c r="C3" s="19"/>
      <c r="D3" s="19"/>
      <c r="E3" s="19"/>
      <c r="F3" s="19"/>
      <c r="G3" s="19"/>
      <c r="H3" s="19"/>
      <c r="I3" s="19"/>
      <c r="J3" s="19"/>
      <c r="K3" s="19"/>
    </row>
    <row r="4" spans="1:11" ht="15" customHeight="1" x14ac:dyDescent="0.25">
      <c r="A4" s="15" t="s">
        <v>47</v>
      </c>
      <c r="B4" s="19"/>
      <c r="C4" s="19"/>
      <c r="D4" s="19"/>
      <c r="E4" s="19"/>
      <c r="F4" s="19"/>
      <c r="G4" s="19"/>
      <c r="H4" s="19"/>
      <c r="I4" s="19"/>
      <c r="J4" s="19"/>
      <c r="K4" s="19"/>
    </row>
    <row r="5" spans="1:11" ht="15.75" customHeight="1" x14ac:dyDescent="0.25">
      <c r="A5" s="15" t="s">
        <v>507</v>
      </c>
      <c r="B5" s="19"/>
      <c r="C5" s="19"/>
      <c r="D5" s="19"/>
      <c r="E5" s="19"/>
      <c r="F5" s="19"/>
      <c r="G5" s="19"/>
      <c r="H5" s="19"/>
      <c r="I5" s="19"/>
      <c r="J5" s="19"/>
      <c r="K5" s="19"/>
    </row>
    <row r="6" spans="1:11" ht="15.75" customHeight="1" x14ac:dyDescent="0.25">
      <c r="A6" s="15" t="s">
        <v>508</v>
      </c>
      <c r="B6" s="19"/>
      <c r="C6" s="19"/>
      <c r="D6" s="19"/>
      <c r="E6" s="19"/>
      <c r="F6" s="19"/>
      <c r="G6" s="19"/>
      <c r="H6" s="19"/>
      <c r="I6" s="19"/>
      <c r="J6" s="19"/>
      <c r="K6" s="19"/>
    </row>
    <row r="7" spans="1:11" ht="10.5" customHeight="1" x14ac:dyDescent="0.25">
      <c r="A7" s="15"/>
      <c r="B7" s="19"/>
      <c r="C7" s="19"/>
      <c r="D7" s="19"/>
      <c r="E7" s="19"/>
      <c r="F7" s="19"/>
      <c r="G7" s="19"/>
      <c r="H7" s="19"/>
      <c r="I7" s="19"/>
      <c r="J7" s="19"/>
      <c r="K7" s="19"/>
    </row>
    <row r="8" spans="1:11" ht="33" customHeight="1" x14ac:dyDescent="0.25">
      <c r="A8" s="1482" t="s">
        <v>40</v>
      </c>
      <c r="B8" s="1483"/>
      <c r="C8" s="1484"/>
      <c r="D8" s="1484"/>
      <c r="E8" s="1484"/>
      <c r="F8" s="1484"/>
      <c r="G8" s="1485"/>
      <c r="H8" s="1486" t="s">
        <v>210</v>
      </c>
      <c r="I8" s="1487"/>
      <c r="J8" s="1484"/>
      <c r="K8" s="1488"/>
    </row>
    <row r="9" spans="1:11" ht="13.5" customHeight="1" x14ac:dyDescent="0.25">
      <c r="A9" s="1489" t="s">
        <v>509</v>
      </c>
      <c r="B9" s="1490"/>
      <c r="C9" s="1495"/>
      <c r="D9" s="1495"/>
      <c r="E9" s="1495"/>
      <c r="F9" s="1495"/>
      <c r="G9" s="1496"/>
      <c r="H9" s="1501" t="s">
        <v>161</v>
      </c>
      <c r="I9" s="1502"/>
      <c r="J9" s="1505"/>
      <c r="K9" s="1506"/>
    </row>
    <row r="10" spans="1:11" ht="11.25" customHeight="1" x14ac:dyDescent="0.25">
      <c r="A10" s="1491"/>
      <c r="B10" s="1492"/>
      <c r="C10" s="1497"/>
      <c r="D10" s="1497"/>
      <c r="E10" s="1497"/>
      <c r="F10" s="1497"/>
      <c r="G10" s="1498"/>
      <c r="H10" s="1501"/>
      <c r="I10" s="1502"/>
      <c r="J10" s="1507" t="s">
        <v>510</v>
      </c>
      <c r="K10" s="1508"/>
    </row>
    <row r="11" spans="1:11" ht="13.5" customHeight="1" x14ac:dyDescent="0.25">
      <c r="A11" s="1493"/>
      <c r="B11" s="1494"/>
      <c r="C11" s="1499"/>
      <c r="D11" s="1499"/>
      <c r="E11" s="1499"/>
      <c r="F11" s="1499"/>
      <c r="G11" s="1500"/>
      <c r="H11" s="1503"/>
      <c r="I11" s="1504"/>
      <c r="J11" s="1509"/>
      <c r="K11" s="1510"/>
    </row>
    <row r="12" spans="1:11" ht="33" customHeight="1" x14ac:dyDescent="0.25">
      <c r="A12" s="1511" t="s">
        <v>41</v>
      </c>
      <c r="B12" s="1512"/>
      <c r="C12" s="1513"/>
      <c r="D12" s="1514"/>
      <c r="E12" s="1514"/>
      <c r="F12" s="1514"/>
      <c r="G12" s="1515"/>
      <c r="H12" s="1516" t="s">
        <v>42</v>
      </c>
      <c r="I12" s="1517"/>
      <c r="J12" s="1518"/>
      <c r="K12" s="1519"/>
    </row>
    <row r="13" spans="1:11" ht="30" customHeight="1" x14ac:dyDescent="0.25">
      <c r="A13" s="1520" t="s">
        <v>511</v>
      </c>
      <c r="B13" s="1521"/>
      <c r="C13" s="1522"/>
      <c r="D13" s="133" t="s">
        <v>148</v>
      </c>
      <c r="E13" s="133" t="s">
        <v>512</v>
      </c>
      <c r="F13" s="134" t="s">
        <v>479</v>
      </c>
      <c r="G13" s="1523" t="s">
        <v>44</v>
      </c>
      <c r="H13" s="1487"/>
      <c r="I13" s="1486" t="s">
        <v>45</v>
      </c>
      <c r="J13" s="1487"/>
      <c r="K13" s="135" t="s">
        <v>43</v>
      </c>
    </row>
    <row r="14" spans="1:11" ht="30" customHeight="1" x14ac:dyDescent="0.25">
      <c r="A14" s="1524" t="s">
        <v>39</v>
      </c>
      <c r="B14" s="1525"/>
      <c r="C14" s="1526"/>
      <c r="D14" s="136"/>
      <c r="E14" s="137"/>
      <c r="F14" s="138"/>
      <c r="G14" s="1527"/>
      <c r="H14" s="1528"/>
      <c r="I14" s="1529">
        <f t="shared" ref="I14:I19" si="0">INT(D14*E14)</f>
        <v>0</v>
      </c>
      <c r="J14" s="1530"/>
      <c r="K14" s="139"/>
    </row>
    <row r="15" spans="1:11" ht="30" customHeight="1" x14ac:dyDescent="0.25">
      <c r="A15" s="1531" t="s">
        <v>513</v>
      </c>
      <c r="B15" s="1534"/>
      <c r="C15" s="1535"/>
      <c r="D15" s="140"/>
      <c r="E15" s="141"/>
      <c r="F15" s="142"/>
      <c r="G15" s="1536"/>
      <c r="H15" s="1537"/>
      <c r="I15" s="1538">
        <f t="shared" si="0"/>
        <v>0</v>
      </c>
      <c r="J15" s="1539"/>
      <c r="K15" s="143"/>
    </row>
    <row r="16" spans="1:11" ht="30" customHeight="1" x14ac:dyDescent="0.25">
      <c r="A16" s="1532"/>
      <c r="B16" s="1540"/>
      <c r="C16" s="1541"/>
      <c r="D16" s="144"/>
      <c r="E16" s="145"/>
      <c r="F16" s="146"/>
      <c r="G16" s="1542"/>
      <c r="H16" s="1543"/>
      <c r="I16" s="1544">
        <f t="shared" si="0"/>
        <v>0</v>
      </c>
      <c r="J16" s="1545"/>
      <c r="K16" s="147"/>
    </row>
    <row r="17" spans="1:11" ht="30" customHeight="1" x14ac:dyDescent="0.25">
      <c r="A17" s="1532"/>
      <c r="B17" s="1540"/>
      <c r="C17" s="1541"/>
      <c r="D17" s="144"/>
      <c r="E17" s="145"/>
      <c r="F17" s="146"/>
      <c r="G17" s="1542"/>
      <c r="H17" s="1543"/>
      <c r="I17" s="1544">
        <f t="shared" si="0"/>
        <v>0</v>
      </c>
      <c r="J17" s="1545"/>
      <c r="K17" s="147"/>
    </row>
    <row r="18" spans="1:11" ht="30" customHeight="1" x14ac:dyDescent="0.25">
      <c r="A18" s="1532"/>
      <c r="B18" s="1540"/>
      <c r="C18" s="1541"/>
      <c r="D18" s="144"/>
      <c r="E18" s="145"/>
      <c r="F18" s="146"/>
      <c r="G18" s="1542"/>
      <c r="H18" s="1543"/>
      <c r="I18" s="1544">
        <f t="shared" si="0"/>
        <v>0</v>
      </c>
      <c r="J18" s="1545"/>
      <c r="K18" s="147"/>
    </row>
    <row r="19" spans="1:11" ht="30" customHeight="1" x14ac:dyDescent="0.25">
      <c r="A19" s="1532"/>
      <c r="B19" s="1540"/>
      <c r="C19" s="1541"/>
      <c r="D19" s="144"/>
      <c r="E19" s="145"/>
      <c r="F19" s="146"/>
      <c r="G19" s="1542"/>
      <c r="H19" s="1543"/>
      <c r="I19" s="1544">
        <f t="shared" si="0"/>
        <v>0</v>
      </c>
      <c r="J19" s="1545"/>
      <c r="K19" s="147"/>
    </row>
    <row r="20" spans="1:11" ht="30" customHeight="1" x14ac:dyDescent="0.25">
      <c r="A20" s="1533"/>
      <c r="B20" s="1548" t="s">
        <v>514</v>
      </c>
      <c r="C20" s="1548"/>
      <c r="D20" s="1548"/>
      <c r="E20" s="1548"/>
      <c r="F20" s="1549"/>
      <c r="G20" s="1550">
        <f>SUM(G15:H19)</f>
        <v>0</v>
      </c>
      <c r="H20" s="1530"/>
      <c r="I20" s="1529">
        <f>SUM(I15:J19)</f>
        <v>0</v>
      </c>
      <c r="J20" s="1530"/>
      <c r="K20" s="148"/>
    </row>
    <row r="21" spans="1:11" ht="30" customHeight="1" x14ac:dyDescent="0.25">
      <c r="A21" s="1531" t="s">
        <v>515</v>
      </c>
      <c r="B21" s="1563"/>
      <c r="C21" s="1535"/>
      <c r="D21" s="140"/>
      <c r="E21" s="141"/>
      <c r="F21" s="142"/>
      <c r="G21" s="1564"/>
      <c r="H21" s="1537"/>
      <c r="I21" s="1538">
        <f>INT(D21*E21)</f>
        <v>0</v>
      </c>
      <c r="J21" s="1539"/>
      <c r="K21" s="149"/>
    </row>
    <row r="22" spans="1:11" ht="30" customHeight="1" x14ac:dyDescent="0.25">
      <c r="A22" s="1532"/>
      <c r="B22" s="1546"/>
      <c r="C22" s="1541"/>
      <c r="D22" s="144"/>
      <c r="E22" s="145"/>
      <c r="F22" s="146"/>
      <c r="G22" s="1547"/>
      <c r="H22" s="1543"/>
      <c r="I22" s="1544">
        <f>INT(D22*E22)</f>
        <v>0</v>
      </c>
      <c r="J22" s="1545"/>
      <c r="K22" s="150"/>
    </row>
    <row r="23" spans="1:11" ht="30" customHeight="1" x14ac:dyDescent="0.25">
      <c r="A23" s="1532"/>
      <c r="B23" s="1546"/>
      <c r="C23" s="1541"/>
      <c r="D23" s="144"/>
      <c r="E23" s="145"/>
      <c r="F23" s="146"/>
      <c r="G23" s="1547"/>
      <c r="H23" s="1543"/>
      <c r="I23" s="1544">
        <f>INT(D23*E23)</f>
        <v>0</v>
      </c>
      <c r="J23" s="1545"/>
      <c r="K23" s="150"/>
    </row>
    <row r="24" spans="1:11" ht="30" customHeight="1" x14ac:dyDescent="0.25">
      <c r="A24" s="1533"/>
      <c r="B24" s="1548" t="s">
        <v>516</v>
      </c>
      <c r="C24" s="1548"/>
      <c r="D24" s="1548"/>
      <c r="E24" s="1548"/>
      <c r="F24" s="1549"/>
      <c r="G24" s="1550">
        <f>SUM(G21:H23)</f>
        <v>0</v>
      </c>
      <c r="H24" s="1530"/>
      <c r="I24" s="1529">
        <f>SUM(I21:J23)</f>
        <v>0</v>
      </c>
      <c r="J24" s="1530"/>
      <c r="K24" s="151"/>
    </row>
    <row r="25" spans="1:11" ht="30" customHeight="1" x14ac:dyDescent="0.25">
      <c r="A25" s="1531" t="s">
        <v>500</v>
      </c>
      <c r="B25" s="1551"/>
      <c r="C25" s="1552"/>
      <c r="D25" s="152"/>
      <c r="E25" s="153"/>
      <c r="F25" s="154"/>
      <c r="G25" s="1553"/>
      <c r="H25" s="1554"/>
      <c r="I25" s="1555">
        <f>INT(D25*E25)</f>
        <v>0</v>
      </c>
      <c r="J25" s="1556"/>
      <c r="K25" s="143"/>
    </row>
    <row r="26" spans="1:11" ht="30" customHeight="1" x14ac:dyDescent="0.25">
      <c r="A26" s="1532"/>
      <c r="B26" s="1557"/>
      <c r="C26" s="1558"/>
      <c r="D26" s="155"/>
      <c r="E26" s="156"/>
      <c r="F26" s="157"/>
      <c r="G26" s="1559"/>
      <c r="H26" s="1560"/>
      <c r="I26" s="1561">
        <f>INT(D26*E26)</f>
        <v>0</v>
      </c>
      <c r="J26" s="1562"/>
      <c r="K26" s="147"/>
    </row>
    <row r="27" spans="1:11" ht="30" customHeight="1" x14ac:dyDescent="0.25">
      <c r="A27" s="1533"/>
      <c r="B27" s="1565" t="s">
        <v>517</v>
      </c>
      <c r="C27" s="1566"/>
      <c r="D27" s="1566"/>
      <c r="E27" s="1566"/>
      <c r="F27" s="1567"/>
      <c r="G27" s="1568">
        <f>SUM(G25:H26)</f>
        <v>0</v>
      </c>
      <c r="H27" s="1569"/>
      <c r="I27" s="1568">
        <f>SUM(I25:J26)</f>
        <v>0</v>
      </c>
      <c r="J27" s="1569"/>
      <c r="K27" s="151"/>
    </row>
    <row r="28" spans="1:11" ht="30" customHeight="1" x14ac:dyDescent="0.25">
      <c r="A28" s="1531" t="s">
        <v>501</v>
      </c>
      <c r="B28" s="1570"/>
      <c r="C28" s="1571"/>
      <c r="D28" s="158"/>
      <c r="E28" s="159"/>
      <c r="F28" s="160"/>
      <c r="G28" s="1572"/>
      <c r="H28" s="1573"/>
      <c r="I28" s="1574">
        <f>INT(D28*E28)</f>
        <v>0</v>
      </c>
      <c r="J28" s="1575"/>
      <c r="K28" s="161"/>
    </row>
    <row r="29" spans="1:11" ht="30" customHeight="1" x14ac:dyDescent="0.25">
      <c r="A29" s="1532"/>
      <c r="B29" s="1557"/>
      <c r="C29" s="1558"/>
      <c r="D29" s="155"/>
      <c r="E29" s="156"/>
      <c r="F29" s="157"/>
      <c r="G29" s="1559"/>
      <c r="H29" s="1560"/>
      <c r="I29" s="1561">
        <f>INT(D29*E29)</f>
        <v>0</v>
      </c>
      <c r="J29" s="1562"/>
      <c r="K29" s="147"/>
    </row>
    <row r="30" spans="1:11" ht="30" customHeight="1" x14ac:dyDescent="0.25">
      <c r="A30" s="1533"/>
      <c r="B30" s="1548" t="s">
        <v>516</v>
      </c>
      <c r="C30" s="1548"/>
      <c r="D30" s="1548"/>
      <c r="E30" s="1548"/>
      <c r="F30" s="1549"/>
      <c r="G30" s="1550">
        <f>SUM(G28:H29)</f>
        <v>0</v>
      </c>
      <c r="H30" s="1530"/>
      <c r="I30" s="1529">
        <f>SUM(I28:J29)</f>
        <v>0</v>
      </c>
      <c r="J30" s="1530"/>
      <c r="K30" s="151"/>
    </row>
    <row r="31" spans="1:11" ht="30" customHeight="1" x14ac:dyDescent="0.25">
      <c r="A31" s="1576" t="s">
        <v>46</v>
      </c>
      <c r="B31" s="1577"/>
      <c r="C31" s="1577"/>
      <c r="D31" s="162"/>
      <c r="E31" s="163"/>
      <c r="F31" s="164"/>
      <c r="G31" s="1580"/>
      <c r="H31" s="1581"/>
      <c r="I31" s="1582">
        <f>INT(D31*E31)</f>
        <v>0</v>
      </c>
      <c r="J31" s="1583"/>
      <c r="K31" s="165"/>
    </row>
    <row r="32" spans="1:11" ht="30" customHeight="1" x14ac:dyDescent="0.25">
      <c r="A32" s="1576" t="s">
        <v>518</v>
      </c>
      <c r="B32" s="1577"/>
      <c r="C32" s="1577"/>
      <c r="D32" s="1577"/>
      <c r="E32" s="1577"/>
      <c r="F32" s="1578"/>
      <c r="G32" s="1550">
        <f>SUM(G14,G20,G24,G27,G30)</f>
        <v>0</v>
      </c>
      <c r="H32" s="1579"/>
      <c r="I32" s="1529">
        <f>SUM(I14,I20,I24,I27,I30)</f>
        <v>0</v>
      </c>
      <c r="J32" s="1579"/>
      <c r="K32" s="166"/>
    </row>
    <row r="33" spans="1:11" ht="12.45" x14ac:dyDescent="0.25">
      <c r="A33" s="20"/>
      <c r="B33" s="20"/>
      <c r="C33" s="20"/>
      <c r="D33" s="20"/>
      <c r="E33" s="20"/>
      <c r="F33" s="20"/>
      <c r="G33" s="20"/>
      <c r="H33" s="20"/>
      <c r="I33" s="20"/>
      <c r="J33" s="20"/>
      <c r="K33" s="20"/>
    </row>
    <row r="34" spans="1:11" x14ac:dyDescent="0.25">
      <c r="A34" s="19"/>
      <c r="B34" s="19"/>
      <c r="C34" s="19"/>
      <c r="D34" s="19"/>
      <c r="E34" s="19"/>
      <c r="F34" s="19"/>
      <c r="G34" s="19"/>
      <c r="H34" s="19"/>
      <c r="I34" s="19"/>
      <c r="J34" s="19"/>
      <c r="K34" s="19"/>
    </row>
    <row r="35" spans="1:11" x14ac:dyDescent="0.25">
      <c r="A35" s="15"/>
      <c r="B35" s="19"/>
      <c r="C35" s="19"/>
      <c r="D35" s="19"/>
      <c r="E35" s="19"/>
      <c r="F35" s="19"/>
      <c r="G35" s="19"/>
      <c r="H35" s="19"/>
      <c r="I35" s="19"/>
      <c r="J35" s="19"/>
      <c r="K35" s="19"/>
    </row>
  </sheetData>
  <mergeCells count="78">
    <mergeCell ref="A32:F32"/>
    <mergeCell ref="G32:H32"/>
    <mergeCell ref="I32:J32"/>
    <mergeCell ref="B30:F30"/>
    <mergeCell ref="G30:H30"/>
    <mergeCell ref="I30:J30"/>
    <mergeCell ref="A31:C31"/>
    <mergeCell ref="G31:H31"/>
    <mergeCell ref="I31:J31"/>
    <mergeCell ref="B27:F27"/>
    <mergeCell ref="G27:H27"/>
    <mergeCell ref="I27:J27"/>
    <mergeCell ref="A28:A30"/>
    <mergeCell ref="B28:C28"/>
    <mergeCell ref="G28:H28"/>
    <mergeCell ref="I28:J28"/>
    <mergeCell ref="B29:C29"/>
    <mergeCell ref="G29:H29"/>
    <mergeCell ref="I29:J29"/>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I22:J22"/>
    <mergeCell ref="B23:C23"/>
    <mergeCell ref="G23:H23"/>
    <mergeCell ref="I23:J23"/>
    <mergeCell ref="B19:C19"/>
    <mergeCell ref="G19:H19"/>
    <mergeCell ref="I19:J19"/>
    <mergeCell ref="B20:F20"/>
    <mergeCell ref="G20:H20"/>
    <mergeCell ref="I20:J20"/>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A12:B12"/>
    <mergeCell ref="C12:G12"/>
    <mergeCell ref="H12:I12"/>
    <mergeCell ref="J12:K12"/>
    <mergeCell ref="A13:C13"/>
    <mergeCell ref="G13:H13"/>
    <mergeCell ref="I13:J13"/>
    <mergeCell ref="A8:B8"/>
    <mergeCell ref="C8:G8"/>
    <mergeCell ref="H8:I8"/>
    <mergeCell ref="J8:K8"/>
    <mergeCell ref="A9:B11"/>
    <mergeCell ref="C9:G11"/>
    <mergeCell ref="H9:I11"/>
    <mergeCell ref="J9:K9"/>
    <mergeCell ref="J10:K10"/>
    <mergeCell ref="J11:K11"/>
  </mergeCells>
  <phoneticPr fontId="1"/>
  <dataValidations count="3">
    <dataValidation allowBlank="1" showInputMessage="1" showErrorMessage="1" prompt="自動算出されませんので、個別に記入して下さい" sqref="G14:H19 G31:H31 G25:H26 G28:H29"/>
    <dataValidation allowBlank="1" showInputMessage="1" showErrorMessage="1" prompt="自動算出されませんので、個別に記入してください" sqref="G21:H23"/>
    <dataValidation allowBlank="1" showInputMessage="1" showErrorMessage="1" prompt="単価・数量を入力すると自動計算されます" sqref="I14:J32"/>
  </dataValidations>
  <pageMargins left="0.7" right="0.7" top="0.75" bottom="0.75" header="0.3" footer="0.3"/>
  <pageSetup paperSize="9" orientation="portrait" r:id="rId1"/>
  <headerFooter>
    <oddFooter>&amp;C&amp;A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Zeros="0" view="pageBreakPreview" topLeftCell="A16" zoomScaleNormal="100" zoomScaleSheetLayoutView="100" workbookViewId="0">
      <selection activeCell="M22" sqref="M22"/>
    </sheetView>
  </sheetViews>
  <sheetFormatPr defaultColWidth="9" defaultRowHeight="11.6" x14ac:dyDescent="0.25"/>
  <cols>
    <col min="1" max="1" width="3.23046875" style="18" customWidth="1"/>
    <col min="2" max="2" width="9.23046875" style="18" customWidth="1"/>
    <col min="3" max="3" width="3.84375" style="18" customWidth="1"/>
    <col min="4" max="4" width="10.15234375" style="18" customWidth="1"/>
    <col min="5" max="5" width="6.84375" style="18" customWidth="1"/>
    <col min="6" max="6" width="6.15234375" style="18" customWidth="1"/>
    <col min="7" max="10" width="8.15234375" style="18" customWidth="1"/>
    <col min="11" max="11" width="16.3828125" style="18" customWidth="1"/>
    <col min="12" max="16384" width="9" style="18"/>
  </cols>
  <sheetData>
    <row r="1" spans="1:11" s="16" customFormat="1" ht="15" customHeight="1" x14ac:dyDescent="0.25">
      <c r="A1" s="1" t="s">
        <v>32</v>
      </c>
    </row>
    <row r="2" spans="1:11" ht="18" customHeight="1" x14ac:dyDescent="0.25">
      <c r="A2" s="29" t="s">
        <v>505</v>
      </c>
      <c r="B2" s="19"/>
      <c r="C2" s="19"/>
      <c r="D2" s="19"/>
      <c r="E2" s="19"/>
      <c r="F2" s="19"/>
      <c r="G2" s="19"/>
      <c r="H2" s="19"/>
      <c r="I2" s="19"/>
      <c r="J2" s="19"/>
      <c r="K2" s="19"/>
    </row>
    <row r="3" spans="1:11" ht="15" customHeight="1" x14ac:dyDescent="0.25">
      <c r="A3" s="15" t="s">
        <v>506</v>
      </c>
      <c r="B3" s="19"/>
      <c r="C3" s="19"/>
      <c r="D3" s="19"/>
      <c r="E3" s="19"/>
      <c r="F3" s="19"/>
      <c r="G3" s="19"/>
      <c r="H3" s="19"/>
      <c r="I3" s="19"/>
      <c r="J3" s="19"/>
      <c r="K3" s="19"/>
    </row>
    <row r="4" spans="1:11" ht="15" customHeight="1" x14ac:dyDescent="0.25">
      <c r="A4" s="15" t="s">
        <v>47</v>
      </c>
      <c r="B4" s="19"/>
      <c r="C4" s="19"/>
      <c r="D4" s="19"/>
      <c r="E4" s="19"/>
      <c r="F4" s="19"/>
      <c r="G4" s="19"/>
      <c r="H4" s="19"/>
      <c r="I4" s="19"/>
      <c r="J4" s="19"/>
      <c r="K4" s="19"/>
    </row>
    <row r="5" spans="1:11" ht="15.75" customHeight="1" x14ac:dyDescent="0.25">
      <c r="A5" s="15" t="s">
        <v>507</v>
      </c>
      <c r="B5" s="19"/>
      <c r="C5" s="19"/>
      <c r="D5" s="19"/>
      <c r="E5" s="19"/>
      <c r="F5" s="19"/>
      <c r="G5" s="19"/>
      <c r="H5" s="19"/>
      <c r="I5" s="19"/>
      <c r="J5" s="19"/>
      <c r="K5" s="19"/>
    </row>
    <row r="6" spans="1:11" ht="15.75" customHeight="1" x14ac:dyDescent="0.25">
      <c r="A6" s="15" t="s">
        <v>508</v>
      </c>
      <c r="B6" s="19"/>
      <c r="C6" s="19"/>
      <c r="D6" s="19"/>
      <c r="E6" s="19"/>
      <c r="F6" s="19"/>
      <c r="G6" s="19"/>
      <c r="H6" s="19"/>
      <c r="I6" s="19"/>
      <c r="J6" s="19"/>
      <c r="K6" s="19"/>
    </row>
    <row r="7" spans="1:11" ht="10.5" customHeight="1" x14ac:dyDescent="0.25">
      <c r="A7" s="15"/>
      <c r="B7" s="19"/>
      <c r="C7" s="19"/>
      <c r="D7" s="19"/>
      <c r="E7" s="19"/>
      <c r="F7" s="19"/>
      <c r="G7" s="19"/>
      <c r="H7" s="19"/>
      <c r="I7" s="19"/>
      <c r="J7" s="19"/>
      <c r="K7" s="19"/>
    </row>
    <row r="8" spans="1:11" ht="33" customHeight="1" x14ac:dyDescent="0.25">
      <c r="A8" s="1482" t="s">
        <v>40</v>
      </c>
      <c r="B8" s="1483"/>
      <c r="C8" s="1484"/>
      <c r="D8" s="1484"/>
      <c r="E8" s="1484"/>
      <c r="F8" s="1484"/>
      <c r="G8" s="1485"/>
      <c r="H8" s="1486" t="s">
        <v>210</v>
      </c>
      <c r="I8" s="1487"/>
      <c r="J8" s="1484"/>
      <c r="K8" s="1488"/>
    </row>
    <row r="9" spans="1:11" ht="13.5" customHeight="1" x14ac:dyDescent="0.25">
      <c r="A9" s="1489" t="s">
        <v>509</v>
      </c>
      <c r="B9" s="1490"/>
      <c r="C9" s="1495"/>
      <c r="D9" s="1495"/>
      <c r="E9" s="1495"/>
      <c r="F9" s="1495"/>
      <c r="G9" s="1496"/>
      <c r="H9" s="1501" t="s">
        <v>161</v>
      </c>
      <c r="I9" s="1502"/>
      <c r="J9" s="1505"/>
      <c r="K9" s="1506"/>
    </row>
    <row r="10" spans="1:11" ht="11.25" customHeight="1" x14ac:dyDescent="0.25">
      <c r="A10" s="1491"/>
      <c r="B10" s="1492"/>
      <c r="C10" s="1497"/>
      <c r="D10" s="1497"/>
      <c r="E10" s="1497"/>
      <c r="F10" s="1497"/>
      <c r="G10" s="1498"/>
      <c r="H10" s="1501"/>
      <c r="I10" s="1502"/>
      <c r="J10" s="1507" t="s">
        <v>510</v>
      </c>
      <c r="K10" s="1508"/>
    </row>
    <row r="11" spans="1:11" ht="13.5" customHeight="1" x14ac:dyDescent="0.25">
      <c r="A11" s="1493"/>
      <c r="B11" s="1494"/>
      <c r="C11" s="1499"/>
      <c r="D11" s="1499"/>
      <c r="E11" s="1499"/>
      <c r="F11" s="1499"/>
      <c r="G11" s="1500"/>
      <c r="H11" s="1503"/>
      <c r="I11" s="1504"/>
      <c r="J11" s="1509"/>
      <c r="K11" s="1510"/>
    </row>
    <row r="12" spans="1:11" ht="33" customHeight="1" x14ac:dyDescent="0.25">
      <c r="A12" s="1511" t="s">
        <v>41</v>
      </c>
      <c r="B12" s="1512"/>
      <c r="C12" s="1513"/>
      <c r="D12" s="1514"/>
      <c r="E12" s="1514"/>
      <c r="F12" s="1514"/>
      <c r="G12" s="1515"/>
      <c r="H12" s="1516" t="s">
        <v>42</v>
      </c>
      <c r="I12" s="1517"/>
      <c r="J12" s="1518"/>
      <c r="K12" s="1519"/>
    </row>
    <row r="13" spans="1:11" ht="30" customHeight="1" x14ac:dyDescent="0.25">
      <c r="A13" s="1520" t="s">
        <v>511</v>
      </c>
      <c r="B13" s="1521"/>
      <c r="C13" s="1522"/>
      <c r="D13" s="133" t="s">
        <v>148</v>
      </c>
      <c r="E13" s="133" t="s">
        <v>512</v>
      </c>
      <c r="F13" s="134" t="s">
        <v>479</v>
      </c>
      <c r="G13" s="1523" t="s">
        <v>44</v>
      </c>
      <c r="H13" s="1487"/>
      <c r="I13" s="1486" t="s">
        <v>45</v>
      </c>
      <c r="J13" s="1487"/>
      <c r="K13" s="135" t="s">
        <v>43</v>
      </c>
    </row>
    <row r="14" spans="1:11" ht="30" customHeight="1" x14ac:dyDescent="0.25">
      <c r="A14" s="1524" t="s">
        <v>39</v>
      </c>
      <c r="B14" s="1525"/>
      <c r="C14" s="1526"/>
      <c r="D14" s="136"/>
      <c r="E14" s="137"/>
      <c r="F14" s="138"/>
      <c r="G14" s="1527"/>
      <c r="H14" s="1528"/>
      <c r="I14" s="1529">
        <f t="shared" ref="I14:I19" si="0">INT(D14*E14)</f>
        <v>0</v>
      </c>
      <c r="J14" s="1530"/>
      <c r="K14" s="139"/>
    </row>
    <row r="15" spans="1:11" ht="30" customHeight="1" x14ac:dyDescent="0.25">
      <c r="A15" s="1531" t="s">
        <v>513</v>
      </c>
      <c r="B15" s="1534"/>
      <c r="C15" s="1535"/>
      <c r="D15" s="140"/>
      <c r="E15" s="141"/>
      <c r="F15" s="142"/>
      <c r="G15" s="1536"/>
      <c r="H15" s="1537"/>
      <c r="I15" s="1538">
        <f t="shared" si="0"/>
        <v>0</v>
      </c>
      <c r="J15" s="1539"/>
      <c r="K15" s="143"/>
    </row>
    <row r="16" spans="1:11" ht="30" customHeight="1" x14ac:dyDescent="0.25">
      <c r="A16" s="1532"/>
      <c r="B16" s="1540"/>
      <c r="C16" s="1541"/>
      <c r="D16" s="144"/>
      <c r="E16" s="145"/>
      <c r="F16" s="146"/>
      <c r="G16" s="1542"/>
      <c r="H16" s="1543"/>
      <c r="I16" s="1544">
        <f t="shared" si="0"/>
        <v>0</v>
      </c>
      <c r="J16" s="1545"/>
      <c r="K16" s="147"/>
    </row>
    <row r="17" spans="1:11" ht="30" customHeight="1" x14ac:dyDescent="0.25">
      <c r="A17" s="1532"/>
      <c r="B17" s="1540"/>
      <c r="C17" s="1541"/>
      <c r="D17" s="144"/>
      <c r="E17" s="145"/>
      <c r="F17" s="146"/>
      <c r="G17" s="1542"/>
      <c r="H17" s="1543"/>
      <c r="I17" s="1544">
        <f t="shared" si="0"/>
        <v>0</v>
      </c>
      <c r="J17" s="1545"/>
      <c r="K17" s="147"/>
    </row>
    <row r="18" spans="1:11" ht="30" customHeight="1" x14ac:dyDescent="0.25">
      <c r="A18" s="1532"/>
      <c r="B18" s="1540"/>
      <c r="C18" s="1541"/>
      <c r="D18" s="144"/>
      <c r="E18" s="145"/>
      <c r="F18" s="146"/>
      <c r="G18" s="1542"/>
      <c r="H18" s="1543"/>
      <c r="I18" s="1544">
        <f t="shared" si="0"/>
        <v>0</v>
      </c>
      <c r="J18" s="1545"/>
      <c r="K18" s="147"/>
    </row>
    <row r="19" spans="1:11" ht="30" customHeight="1" x14ac:dyDescent="0.25">
      <c r="A19" s="1532"/>
      <c r="B19" s="1540"/>
      <c r="C19" s="1541"/>
      <c r="D19" s="144"/>
      <c r="E19" s="145"/>
      <c r="F19" s="146"/>
      <c r="G19" s="1542"/>
      <c r="H19" s="1543"/>
      <c r="I19" s="1544">
        <f t="shared" si="0"/>
        <v>0</v>
      </c>
      <c r="J19" s="1545"/>
      <c r="K19" s="147"/>
    </row>
    <row r="20" spans="1:11" ht="30" customHeight="1" x14ac:dyDescent="0.25">
      <c r="A20" s="1533"/>
      <c r="B20" s="1548" t="s">
        <v>514</v>
      </c>
      <c r="C20" s="1548"/>
      <c r="D20" s="1548"/>
      <c r="E20" s="1548"/>
      <c r="F20" s="1549"/>
      <c r="G20" s="1550">
        <f>SUM(G15:H19)</f>
        <v>0</v>
      </c>
      <c r="H20" s="1530"/>
      <c r="I20" s="1529">
        <f>SUM(I15:J19)</f>
        <v>0</v>
      </c>
      <c r="J20" s="1530"/>
      <c r="K20" s="148"/>
    </row>
    <row r="21" spans="1:11" ht="30" customHeight="1" x14ac:dyDescent="0.25">
      <c r="A21" s="1531" t="s">
        <v>515</v>
      </c>
      <c r="B21" s="1563"/>
      <c r="C21" s="1535"/>
      <c r="D21" s="140"/>
      <c r="E21" s="141"/>
      <c r="F21" s="142"/>
      <c r="G21" s="1564"/>
      <c r="H21" s="1537"/>
      <c r="I21" s="1538">
        <f>INT(D21*E21)</f>
        <v>0</v>
      </c>
      <c r="J21" s="1539"/>
      <c r="K21" s="149"/>
    </row>
    <row r="22" spans="1:11" ht="30" customHeight="1" x14ac:dyDescent="0.25">
      <c r="A22" s="1532"/>
      <c r="B22" s="1546"/>
      <c r="C22" s="1541"/>
      <c r="D22" s="144"/>
      <c r="E22" s="145"/>
      <c r="F22" s="146"/>
      <c r="G22" s="1547"/>
      <c r="H22" s="1543"/>
      <c r="I22" s="1544">
        <f>INT(D22*E22)</f>
        <v>0</v>
      </c>
      <c r="J22" s="1545"/>
      <c r="K22" s="150"/>
    </row>
    <row r="23" spans="1:11" ht="30" customHeight="1" x14ac:dyDescent="0.25">
      <c r="A23" s="1532"/>
      <c r="B23" s="1546"/>
      <c r="C23" s="1541"/>
      <c r="D23" s="144"/>
      <c r="E23" s="145"/>
      <c r="F23" s="146"/>
      <c r="G23" s="1547"/>
      <c r="H23" s="1543"/>
      <c r="I23" s="1544">
        <f>INT(D23*E23)</f>
        <v>0</v>
      </c>
      <c r="J23" s="1545"/>
      <c r="K23" s="150"/>
    </row>
    <row r="24" spans="1:11" ht="30" customHeight="1" x14ac:dyDescent="0.25">
      <c r="A24" s="1533"/>
      <c r="B24" s="1548" t="s">
        <v>516</v>
      </c>
      <c r="C24" s="1548"/>
      <c r="D24" s="1548"/>
      <c r="E24" s="1548"/>
      <c r="F24" s="1549"/>
      <c r="G24" s="1550">
        <f>SUM(G21:H23)</f>
        <v>0</v>
      </c>
      <c r="H24" s="1530"/>
      <c r="I24" s="1529">
        <f>SUM(I21:J23)</f>
        <v>0</v>
      </c>
      <c r="J24" s="1530"/>
      <c r="K24" s="151"/>
    </row>
    <row r="25" spans="1:11" ht="30" customHeight="1" x14ac:dyDescent="0.25">
      <c r="A25" s="1531" t="s">
        <v>500</v>
      </c>
      <c r="B25" s="1551"/>
      <c r="C25" s="1552"/>
      <c r="D25" s="152"/>
      <c r="E25" s="153"/>
      <c r="F25" s="154"/>
      <c r="G25" s="1553"/>
      <c r="H25" s="1554"/>
      <c r="I25" s="1555">
        <f>INT(D25*E25)</f>
        <v>0</v>
      </c>
      <c r="J25" s="1556"/>
      <c r="K25" s="143"/>
    </row>
    <row r="26" spans="1:11" ht="30" customHeight="1" x14ac:dyDescent="0.25">
      <c r="A26" s="1532"/>
      <c r="B26" s="1557"/>
      <c r="C26" s="1558"/>
      <c r="D26" s="155"/>
      <c r="E26" s="156"/>
      <c r="F26" s="157"/>
      <c r="G26" s="1559"/>
      <c r="H26" s="1560"/>
      <c r="I26" s="1561">
        <f>INT(D26*E26)</f>
        <v>0</v>
      </c>
      <c r="J26" s="1562"/>
      <c r="K26" s="147"/>
    </row>
    <row r="27" spans="1:11" ht="30" customHeight="1" x14ac:dyDescent="0.25">
      <c r="A27" s="1533"/>
      <c r="B27" s="1565" t="s">
        <v>517</v>
      </c>
      <c r="C27" s="1566"/>
      <c r="D27" s="1566"/>
      <c r="E27" s="1566"/>
      <c r="F27" s="1567"/>
      <c r="G27" s="1568">
        <f>SUM(G25:H26)</f>
        <v>0</v>
      </c>
      <c r="H27" s="1569"/>
      <c r="I27" s="1568">
        <f>SUM(I25:J26)</f>
        <v>0</v>
      </c>
      <c r="J27" s="1569"/>
      <c r="K27" s="151"/>
    </row>
    <row r="28" spans="1:11" ht="30" customHeight="1" x14ac:dyDescent="0.25">
      <c r="A28" s="1531" t="s">
        <v>501</v>
      </c>
      <c r="B28" s="1570"/>
      <c r="C28" s="1571"/>
      <c r="D28" s="158"/>
      <c r="E28" s="159"/>
      <c r="F28" s="160"/>
      <c r="G28" s="1572"/>
      <c r="H28" s="1573"/>
      <c r="I28" s="1574">
        <f>INT(D28*E28)</f>
        <v>0</v>
      </c>
      <c r="J28" s="1575"/>
      <c r="K28" s="161"/>
    </row>
    <row r="29" spans="1:11" ht="30" customHeight="1" x14ac:dyDescent="0.25">
      <c r="A29" s="1532"/>
      <c r="B29" s="1557"/>
      <c r="C29" s="1558"/>
      <c r="D29" s="155"/>
      <c r="E29" s="156"/>
      <c r="F29" s="157"/>
      <c r="G29" s="1559"/>
      <c r="H29" s="1560"/>
      <c r="I29" s="1561">
        <f>INT(D29*E29)</f>
        <v>0</v>
      </c>
      <c r="J29" s="1562"/>
      <c r="K29" s="147"/>
    </row>
    <row r="30" spans="1:11" ht="30" customHeight="1" x14ac:dyDescent="0.25">
      <c r="A30" s="1533"/>
      <c r="B30" s="1548" t="s">
        <v>516</v>
      </c>
      <c r="C30" s="1548"/>
      <c r="D30" s="1548"/>
      <c r="E30" s="1548"/>
      <c r="F30" s="1549"/>
      <c r="G30" s="1550">
        <f>SUM(G28:H29)</f>
        <v>0</v>
      </c>
      <c r="H30" s="1530"/>
      <c r="I30" s="1529">
        <f>SUM(I28:J29)</f>
        <v>0</v>
      </c>
      <c r="J30" s="1530"/>
      <c r="K30" s="151"/>
    </row>
    <row r="31" spans="1:11" ht="30" customHeight="1" x14ac:dyDescent="0.25">
      <c r="A31" s="1576" t="s">
        <v>46</v>
      </c>
      <c r="B31" s="1577"/>
      <c r="C31" s="1577"/>
      <c r="D31" s="162"/>
      <c r="E31" s="163"/>
      <c r="F31" s="164"/>
      <c r="G31" s="1580"/>
      <c r="H31" s="1581"/>
      <c r="I31" s="1582">
        <f>INT(D31*E31)</f>
        <v>0</v>
      </c>
      <c r="J31" s="1583"/>
      <c r="K31" s="165"/>
    </row>
    <row r="32" spans="1:11" ht="30" customHeight="1" x14ac:dyDescent="0.25">
      <c r="A32" s="1576" t="s">
        <v>518</v>
      </c>
      <c r="B32" s="1577"/>
      <c r="C32" s="1577"/>
      <c r="D32" s="1577"/>
      <c r="E32" s="1577"/>
      <c r="F32" s="1578"/>
      <c r="G32" s="1550">
        <f>SUM(G14,G20,G24,G27,G30)</f>
        <v>0</v>
      </c>
      <c r="H32" s="1579"/>
      <c r="I32" s="1529">
        <f>SUM(I14,I20,I24,I27,I30)</f>
        <v>0</v>
      </c>
      <c r="J32" s="1579"/>
      <c r="K32" s="166"/>
    </row>
    <row r="33" spans="1:11" ht="12.45" x14ac:dyDescent="0.25">
      <c r="A33" s="20"/>
      <c r="B33" s="20"/>
      <c r="C33" s="20"/>
      <c r="D33" s="20"/>
      <c r="E33" s="20"/>
      <c r="F33" s="20"/>
      <c r="G33" s="20"/>
      <c r="H33" s="20"/>
      <c r="I33" s="20"/>
      <c r="J33" s="20"/>
      <c r="K33" s="20"/>
    </row>
    <row r="34" spans="1:11" x14ac:dyDescent="0.25">
      <c r="A34" s="19"/>
      <c r="B34" s="19"/>
      <c r="C34" s="19"/>
      <c r="D34" s="19"/>
      <c r="E34" s="19"/>
      <c r="F34" s="19"/>
      <c r="G34" s="19"/>
      <c r="H34" s="19"/>
      <c r="I34" s="19"/>
      <c r="J34" s="19"/>
      <c r="K34" s="19"/>
    </row>
    <row r="35" spans="1:11" x14ac:dyDescent="0.25">
      <c r="A35" s="15"/>
      <c r="B35" s="19"/>
      <c r="C35" s="19"/>
      <c r="D35" s="19"/>
      <c r="E35" s="19"/>
      <c r="F35" s="19"/>
      <c r="G35" s="19"/>
      <c r="H35" s="19"/>
      <c r="I35" s="19"/>
      <c r="J35" s="19"/>
      <c r="K35" s="19"/>
    </row>
  </sheetData>
  <mergeCells count="78">
    <mergeCell ref="A32:F32"/>
    <mergeCell ref="G32:H32"/>
    <mergeCell ref="I32:J32"/>
    <mergeCell ref="B30:F30"/>
    <mergeCell ref="G30:H30"/>
    <mergeCell ref="I30:J30"/>
    <mergeCell ref="A31:C31"/>
    <mergeCell ref="G31:H31"/>
    <mergeCell ref="I31:J31"/>
    <mergeCell ref="B27:F27"/>
    <mergeCell ref="G27:H27"/>
    <mergeCell ref="I27:J27"/>
    <mergeCell ref="A28:A30"/>
    <mergeCell ref="B28:C28"/>
    <mergeCell ref="G28:H28"/>
    <mergeCell ref="I28:J28"/>
    <mergeCell ref="B29:C29"/>
    <mergeCell ref="G29:H29"/>
    <mergeCell ref="I29:J29"/>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I22:J22"/>
    <mergeCell ref="B23:C23"/>
    <mergeCell ref="G23:H23"/>
    <mergeCell ref="I23:J23"/>
    <mergeCell ref="B19:C19"/>
    <mergeCell ref="G19:H19"/>
    <mergeCell ref="I19:J19"/>
    <mergeCell ref="B20:F20"/>
    <mergeCell ref="G20:H20"/>
    <mergeCell ref="I20:J20"/>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A12:B12"/>
    <mergeCell ref="C12:G12"/>
    <mergeCell ref="H12:I12"/>
    <mergeCell ref="J12:K12"/>
    <mergeCell ref="A13:C13"/>
    <mergeCell ref="G13:H13"/>
    <mergeCell ref="I13:J13"/>
    <mergeCell ref="A8:B8"/>
    <mergeCell ref="C8:G8"/>
    <mergeCell ref="H8:I8"/>
    <mergeCell ref="J8:K8"/>
    <mergeCell ref="A9:B11"/>
    <mergeCell ref="C9:G11"/>
    <mergeCell ref="H9:I11"/>
    <mergeCell ref="J9:K9"/>
    <mergeCell ref="J10:K10"/>
    <mergeCell ref="J11:K11"/>
  </mergeCells>
  <phoneticPr fontId="1"/>
  <dataValidations count="3">
    <dataValidation allowBlank="1" showInputMessage="1" showErrorMessage="1" prompt="単価・数量を入力すると自動計算されます" sqref="I14:J32"/>
    <dataValidation allowBlank="1" showInputMessage="1" showErrorMessage="1" prompt="自動算出されませんので、個別に記入してください" sqref="G21:H23"/>
    <dataValidation allowBlank="1" showInputMessage="1" showErrorMessage="1" prompt="自動算出されませんので、個別に記入して下さい" sqref="G14:H19 G31:H31 G25:H26 G28:H29"/>
  </dataValidations>
  <pageMargins left="0.7" right="0.7" top="0.75" bottom="0.75" header="0.3" footer="0.3"/>
  <pageSetup paperSize="9" orientation="portrait" r:id="rId1"/>
  <headerFooter>
    <oddFooter>&amp;C&amp;A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Zeros="0" view="pageBreakPreview" topLeftCell="A16" zoomScaleNormal="100" zoomScaleSheetLayoutView="100" workbookViewId="0">
      <selection activeCell="A3" sqref="A3"/>
    </sheetView>
  </sheetViews>
  <sheetFormatPr defaultColWidth="9" defaultRowHeight="11.6" x14ac:dyDescent="0.25"/>
  <cols>
    <col min="1" max="1" width="3.23046875" style="18" customWidth="1"/>
    <col min="2" max="2" width="9.23046875" style="18" customWidth="1"/>
    <col min="3" max="3" width="5.4609375" style="18" customWidth="1"/>
    <col min="4" max="4" width="10.15234375" style="18" customWidth="1"/>
    <col min="5" max="5" width="5.84375" style="18" customWidth="1"/>
    <col min="6" max="6" width="6.15234375" style="18" customWidth="1"/>
    <col min="7" max="10" width="8.15234375" style="18" customWidth="1"/>
    <col min="11" max="11" width="16.3828125" style="18" customWidth="1"/>
    <col min="12" max="16384" width="9" style="18"/>
  </cols>
  <sheetData>
    <row r="1" spans="1:11" s="16" customFormat="1" ht="15" customHeight="1" x14ac:dyDescent="0.25">
      <c r="A1" s="1" t="s">
        <v>32</v>
      </c>
    </row>
    <row r="2" spans="1:11" ht="18" customHeight="1" x14ac:dyDescent="0.25">
      <c r="A2" s="29" t="s">
        <v>554</v>
      </c>
      <c r="B2" s="19"/>
      <c r="C2" s="19"/>
      <c r="D2" s="19"/>
      <c r="E2" s="19"/>
      <c r="F2" s="19"/>
      <c r="G2" s="19"/>
      <c r="H2" s="19"/>
      <c r="I2" s="19"/>
      <c r="J2" s="19"/>
      <c r="K2" s="19"/>
    </row>
    <row r="3" spans="1:11" ht="15" customHeight="1" x14ac:dyDescent="0.25">
      <c r="A3" s="15" t="s">
        <v>506</v>
      </c>
      <c r="B3" s="19"/>
      <c r="C3" s="19"/>
      <c r="D3" s="19"/>
      <c r="E3" s="19"/>
      <c r="F3" s="19"/>
      <c r="G3" s="19"/>
      <c r="H3" s="19"/>
      <c r="I3" s="19"/>
      <c r="J3" s="19"/>
      <c r="K3" s="19"/>
    </row>
    <row r="4" spans="1:11" ht="15" customHeight="1" x14ac:dyDescent="0.25">
      <c r="A4" s="15" t="s">
        <v>47</v>
      </c>
      <c r="B4" s="19"/>
      <c r="C4" s="19"/>
      <c r="D4" s="19"/>
      <c r="E4" s="19"/>
      <c r="F4" s="19"/>
      <c r="G4" s="19"/>
      <c r="H4" s="19"/>
      <c r="I4" s="19"/>
      <c r="J4" s="19"/>
      <c r="K4" s="19"/>
    </row>
    <row r="5" spans="1:11" ht="15.75" customHeight="1" x14ac:dyDescent="0.25">
      <c r="A5" s="15" t="s">
        <v>507</v>
      </c>
      <c r="B5" s="19"/>
      <c r="C5" s="19"/>
      <c r="D5" s="19"/>
      <c r="E5" s="19"/>
      <c r="F5" s="19"/>
      <c r="G5" s="19"/>
      <c r="H5" s="19"/>
      <c r="I5" s="19"/>
      <c r="J5" s="19"/>
      <c r="K5" s="19"/>
    </row>
    <row r="6" spans="1:11" ht="15.75" customHeight="1" x14ac:dyDescent="0.25">
      <c r="A6" s="15" t="s">
        <v>508</v>
      </c>
      <c r="B6" s="19"/>
      <c r="C6" s="19"/>
      <c r="D6" s="19"/>
      <c r="E6" s="19"/>
      <c r="F6" s="19"/>
      <c r="G6" s="19"/>
      <c r="H6" s="19"/>
      <c r="I6" s="19"/>
      <c r="J6" s="19"/>
      <c r="K6" s="19"/>
    </row>
    <row r="7" spans="1:11" ht="10.5" customHeight="1" x14ac:dyDescent="0.25">
      <c r="A7" s="15"/>
      <c r="B7" s="19"/>
      <c r="C7" s="19"/>
      <c r="D7" s="19"/>
      <c r="E7" s="19"/>
      <c r="F7" s="19"/>
      <c r="G7" s="19"/>
      <c r="H7" s="19"/>
      <c r="I7" s="19"/>
      <c r="J7" s="19"/>
      <c r="K7" s="19"/>
    </row>
    <row r="8" spans="1:11" ht="33" customHeight="1" x14ac:dyDescent="0.25">
      <c r="A8" s="1660" t="s">
        <v>40</v>
      </c>
      <c r="B8" s="1661"/>
      <c r="C8" s="1662"/>
      <c r="D8" s="1662"/>
      <c r="E8" s="1662"/>
      <c r="F8" s="1662"/>
      <c r="G8" s="1663"/>
      <c r="H8" s="1659" t="s">
        <v>210</v>
      </c>
      <c r="I8" s="1658"/>
      <c r="J8" s="1662"/>
      <c r="K8" s="1664"/>
    </row>
    <row r="9" spans="1:11" ht="13.5" customHeight="1" x14ac:dyDescent="0.25">
      <c r="A9" s="1665" t="s">
        <v>509</v>
      </c>
      <c r="B9" s="1666"/>
      <c r="C9" s="1671"/>
      <c r="D9" s="1671"/>
      <c r="E9" s="1671"/>
      <c r="F9" s="1671"/>
      <c r="G9" s="1672"/>
      <c r="H9" s="1677" t="s">
        <v>161</v>
      </c>
      <c r="I9" s="1678"/>
      <c r="J9" s="1681"/>
      <c r="K9" s="1682"/>
    </row>
    <row r="10" spans="1:11" ht="11.25" customHeight="1" x14ac:dyDescent="0.25">
      <c r="A10" s="1667"/>
      <c r="B10" s="1668"/>
      <c r="C10" s="1673"/>
      <c r="D10" s="1673"/>
      <c r="E10" s="1673"/>
      <c r="F10" s="1673"/>
      <c r="G10" s="1674"/>
      <c r="H10" s="1677"/>
      <c r="I10" s="1678"/>
      <c r="J10" s="1683" t="s">
        <v>476</v>
      </c>
      <c r="K10" s="1684"/>
    </row>
    <row r="11" spans="1:11" ht="13.5" customHeight="1" x14ac:dyDescent="0.25">
      <c r="A11" s="1669"/>
      <c r="B11" s="1670"/>
      <c r="C11" s="1675"/>
      <c r="D11" s="1675"/>
      <c r="E11" s="1675"/>
      <c r="F11" s="1675"/>
      <c r="G11" s="1676"/>
      <c r="H11" s="1679"/>
      <c r="I11" s="1680"/>
      <c r="J11" s="1685"/>
      <c r="K11" s="1686"/>
    </row>
    <row r="12" spans="1:11" ht="33" customHeight="1" x14ac:dyDescent="0.25">
      <c r="A12" s="1645" t="s">
        <v>41</v>
      </c>
      <c r="B12" s="1646"/>
      <c r="C12" s="1647"/>
      <c r="D12" s="1648"/>
      <c r="E12" s="1648"/>
      <c r="F12" s="1648"/>
      <c r="G12" s="1649"/>
      <c r="H12" s="1650" t="s">
        <v>42</v>
      </c>
      <c r="I12" s="1651"/>
      <c r="J12" s="1652"/>
      <c r="K12" s="1653"/>
    </row>
    <row r="13" spans="1:11" ht="30" customHeight="1" x14ac:dyDescent="0.25">
      <c r="A13" s="1654" t="s">
        <v>511</v>
      </c>
      <c r="B13" s="1655"/>
      <c r="C13" s="1656"/>
      <c r="D13" s="217" t="s">
        <v>528</v>
      </c>
      <c r="E13" s="217" t="s">
        <v>512</v>
      </c>
      <c r="F13" s="218" t="s">
        <v>479</v>
      </c>
      <c r="G13" s="1657" t="s">
        <v>529</v>
      </c>
      <c r="H13" s="1658"/>
      <c r="I13" s="1659" t="s">
        <v>530</v>
      </c>
      <c r="J13" s="1658"/>
      <c r="K13" s="219" t="s">
        <v>43</v>
      </c>
    </row>
    <row r="14" spans="1:11" ht="30" customHeight="1" x14ac:dyDescent="0.25">
      <c r="A14" s="1640" t="s">
        <v>39</v>
      </c>
      <c r="B14" s="1641"/>
      <c r="C14" s="1642"/>
      <c r="D14" s="263"/>
      <c r="E14" s="264"/>
      <c r="F14" s="265"/>
      <c r="G14" s="1643"/>
      <c r="H14" s="1644"/>
      <c r="I14" s="1588">
        <f t="shared" ref="I14:I19" si="0">INT(D14*E14)</f>
        <v>0</v>
      </c>
      <c r="J14" s="1590"/>
      <c r="K14" s="262"/>
    </row>
    <row r="15" spans="1:11" ht="30" customHeight="1" x14ac:dyDescent="0.25">
      <c r="A15" s="1600" t="s">
        <v>513</v>
      </c>
      <c r="B15" s="936"/>
      <c r="C15" s="1621"/>
      <c r="D15" s="244"/>
      <c r="E15" s="266"/>
      <c r="F15" s="267"/>
      <c r="G15" s="1622"/>
      <c r="H15" s="1623"/>
      <c r="I15" s="1624">
        <f t="shared" si="0"/>
        <v>0</v>
      </c>
      <c r="J15" s="1625"/>
      <c r="K15" s="270"/>
    </row>
    <row r="16" spans="1:11" ht="30" customHeight="1" x14ac:dyDescent="0.25">
      <c r="A16" s="1601"/>
      <c r="B16" s="1636"/>
      <c r="C16" s="1637"/>
      <c r="D16" s="249"/>
      <c r="E16" s="268"/>
      <c r="F16" s="269"/>
      <c r="G16" s="1638"/>
      <c r="H16" s="1639"/>
      <c r="I16" s="1630">
        <f t="shared" si="0"/>
        <v>0</v>
      </c>
      <c r="J16" s="1631"/>
      <c r="K16" s="271"/>
    </row>
    <row r="17" spans="1:11" ht="30" customHeight="1" x14ac:dyDescent="0.25">
      <c r="A17" s="1601"/>
      <c r="B17" s="1636"/>
      <c r="C17" s="1637"/>
      <c r="D17" s="249"/>
      <c r="E17" s="268"/>
      <c r="F17" s="269"/>
      <c r="G17" s="1638"/>
      <c r="H17" s="1639"/>
      <c r="I17" s="1630">
        <f t="shared" si="0"/>
        <v>0</v>
      </c>
      <c r="J17" s="1631"/>
      <c r="K17" s="271"/>
    </row>
    <row r="18" spans="1:11" ht="30" customHeight="1" x14ac:dyDescent="0.25">
      <c r="A18" s="1601"/>
      <c r="B18" s="1636"/>
      <c r="C18" s="1637"/>
      <c r="D18" s="249"/>
      <c r="E18" s="268"/>
      <c r="F18" s="269"/>
      <c r="G18" s="1638"/>
      <c r="H18" s="1639"/>
      <c r="I18" s="1630">
        <f t="shared" si="0"/>
        <v>0</v>
      </c>
      <c r="J18" s="1631"/>
      <c r="K18" s="271"/>
    </row>
    <row r="19" spans="1:11" ht="30" customHeight="1" x14ac:dyDescent="0.25">
      <c r="A19" s="1601"/>
      <c r="B19" s="1636"/>
      <c r="C19" s="1637"/>
      <c r="D19" s="249"/>
      <c r="E19" s="268"/>
      <c r="F19" s="269"/>
      <c r="G19" s="1638"/>
      <c r="H19" s="1639"/>
      <c r="I19" s="1630">
        <f t="shared" si="0"/>
        <v>0</v>
      </c>
      <c r="J19" s="1631"/>
      <c r="K19" s="271"/>
    </row>
    <row r="20" spans="1:11" ht="30" customHeight="1" x14ac:dyDescent="0.25">
      <c r="A20" s="1602"/>
      <c r="B20" s="865" t="s">
        <v>514</v>
      </c>
      <c r="C20" s="865"/>
      <c r="D20" s="865"/>
      <c r="E20" s="865"/>
      <c r="F20" s="1589"/>
      <c r="G20" s="1586">
        <f>SUM(G15:H19)</f>
        <v>0</v>
      </c>
      <c r="H20" s="1590"/>
      <c r="I20" s="1588">
        <f>SUM(I15:J19)</f>
        <v>0</v>
      </c>
      <c r="J20" s="1590"/>
      <c r="K20" s="220"/>
    </row>
    <row r="21" spans="1:11" ht="30" customHeight="1" x14ac:dyDescent="0.25">
      <c r="A21" s="1600" t="s">
        <v>515</v>
      </c>
      <c r="B21" s="936"/>
      <c r="C21" s="1621"/>
      <c r="D21" s="244"/>
      <c r="E21" s="266"/>
      <c r="F21" s="267"/>
      <c r="G21" s="1622"/>
      <c r="H21" s="1623"/>
      <c r="I21" s="1624">
        <f>INT(D21*E21)</f>
        <v>0</v>
      </c>
      <c r="J21" s="1625"/>
      <c r="K21" s="270"/>
    </row>
    <row r="22" spans="1:11" ht="30" customHeight="1" x14ac:dyDescent="0.25">
      <c r="A22" s="1601"/>
      <c r="B22" s="1626"/>
      <c r="C22" s="1627"/>
      <c r="D22" s="272"/>
      <c r="E22" s="273"/>
      <c r="F22" s="274"/>
      <c r="G22" s="1628"/>
      <c r="H22" s="1629"/>
      <c r="I22" s="1630">
        <f>INT(D22*E22)</f>
        <v>0</v>
      </c>
      <c r="J22" s="1631"/>
      <c r="K22" s="275"/>
    </row>
    <row r="23" spans="1:11" ht="30" customHeight="1" x14ac:dyDescent="0.25">
      <c r="A23" s="1601"/>
      <c r="B23" s="1632"/>
      <c r="C23" s="1633"/>
      <c r="D23" s="249"/>
      <c r="E23" s="268"/>
      <c r="F23" s="269"/>
      <c r="G23" s="1634"/>
      <c r="H23" s="1635"/>
      <c r="I23" s="1630">
        <f>INT(D23*E23)</f>
        <v>0</v>
      </c>
      <c r="J23" s="1631"/>
      <c r="K23" s="276"/>
    </row>
    <row r="24" spans="1:11" ht="30" customHeight="1" x14ac:dyDescent="0.25">
      <c r="A24" s="1602"/>
      <c r="B24" s="865" t="s">
        <v>514</v>
      </c>
      <c r="C24" s="865"/>
      <c r="D24" s="865"/>
      <c r="E24" s="865"/>
      <c r="F24" s="1589"/>
      <c r="G24" s="1586">
        <f>SUM(G21:H23)</f>
        <v>0</v>
      </c>
      <c r="H24" s="1590"/>
      <c r="I24" s="1588">
        <f>SUM(I21:J23)</f>
        <v>0</v>
      </c>
      <c r="J24" s="1590"/>
      <c r="K24" s="221"/>
    </row>
    <row r="25" spans="1:11" ht="30" customHeight="1" x14ac:dyDescent="0.25">
      <c r="A25" s="1600" t="s">
        <v>500</v>
      </c>
      <c r="B25" s="1615"/>
      <c r="C25" s="1616"/>
      <c r="D25" s="277"/>
      <c r="E25" s="278"/>
      <c r="F25" s="279"/>
      <c r="G25" s="1617"/>
      <c r="H25" s="1618"/>
      <c r="I25" s="1619">
        <f>INT(D25*E25)</f>
        <v>0</v>
      </c>
      <c r="J25" s="1620"/>
      <c r="K25" s="270"/>
    </row>
    <row r="26" spans="1:11" ht="30" customHeight="1" x14ac:dyDescent="0.25">
      <c r="A26" s="1601"/>
      <c r="B26" s="1609"/>
      <c r="C26" s="1610"/>
      <c r="D26" s="280"/>
      <c r="E26" s="281"/>
      <c r="F26" s="282"/>
      <c r="G26" s="1611"/>
      <c r="H26" s="1612"/>
      <c r="I26" s="1613">
        <f>INT(D26*E26)</f>
        <v>0</v>
      </c>
      <c r="J26" s="1614"/>
      <c r="K26" s="271"/>
    </row>
    <row r="27" spans="1:11" ht="30" customHeight="1" x14ac:dyDescent="0.25">
      <c r="A27" s="1602"/>
      <c r="B27" s="1595" t="s">
        <v>517</v>
      </c>
      <c r="C27" s="1596"/>
      <c r="D27" s="1596"/>
      <c r="E27" s="1596"/>
      <c r="F27" s="1597"/>
      <c r="G27" s="1598">
        <f>SUM(G25:H26)</f>
        <v>0</v>
      </c>
      <c r="H27" s="1599"/>
      <c r="I27" s="1598">
        <f>SUM(I25:J26)</f>
        <v>0</v>
      </c>
      <c r="J27" s="1599"/>
      <c r="K27" s="221"/>
    </row>
    <row r="28" spans="1:11" ht="30" customHeight="1" x14ac:dyDescent="0.25">
      <c r="A28" s="1600" t="s">
        <v>501</v>
      </c>
      <c r="B28" s="1603"/>
      <c r="C28" s="1604"/>
      <c r="D28" s="283"/>
      <c r="E28" s="284"/>
      <c r="F28" s="285"/>
      <c r="G28" s="1605"/>
      <c r="H28" s="1606"/>
      <c r="I28" s="1607">
        <f>INT(D28*E28)</f>
        <v>0</v>
      </c>
      <c r="J28" s="1608"/>
      <c r="K28" s="286"/>
    </row>
    <row r="29" spans="1:11" ht="30" customHeight="1" x14ac:dyDescent="0.25">
      <c r="A29" s="1601"/>
      <c r="B29" s="1609"/>
      <c r="C29" s="1610"/>
      <c r="D29" s="280"/>
      <c r="E29" s="281"/>
      <c r="F29" s="282"/>
      <c r="G29" s="1611"/>
      <c r="H29" s="1612"/>
      <c r="I29" s="1613">
        <f>INT(D29*E29)</f>
        <v>0</v>
      </c>
      <c r="J29" s="1614"/>
      <c r="K29" s="271"/>
    </row>
    <row r="30" spans="1:11" ht="30" customHeight="1" x14ac:dyDescent="0.25">
      <c r="A30" s="1602"/>
      <c r="B30" s="865" t="s">
        <v>514</v>
      </c>
      <c r="C30" s="865"/>
      <c r="D30" s="865"/>
      <c r="E30" s="865"/>
      <c r="F30" s="1589"/>
      <c r="G30" s="1586">
        <f>SUM(G28:H29)</f>
        <v>0</v>
      </c>
      <c r="H30" s="1590"/>
      <c r="I30" s="1588">
        <f>SUM(I28:J29)</f>
        <v>0</v>
      </c>
      <c r="J30" s="1590"/>
      <c r="K30" s="221"/>
    </row>
    <row r="31" spans="1:11" ht="30" customHeight="1" x14ac:dyDescent="0.25">
      <c r="A31" s="1584" t="s">
        <v>46</v>
      </c>
      <c r="B31" s="917"/>
      <c r="C31" s="917"/>
      <c r="D31" s="287"/>
      <c r="E31" s="288"/>
      <c r="F31" s="289"/>
      <c r="G31" s="1591"/>
      <c r="H31" s="1592"/>
      <c r="I31" s="1593">
        <f>INT(D31*E31)</f>
        <v>0</v>
      </c>
      <c r="J31" s="1594"/>
      <c r="K31" s="290"/>
    </row>
    <row r="32" spans="1:11" ht="30" customHeight="1" x14ac:dyDescent="0.25">
      <c r="A32" s="1584" t="s">
        <v>518</v>
      </c>
      <c r="B32" s="917"/>
      <c r="C32" s="917"/>
      <c r="D32" s="917"/>
      <c r="E32" s="917"/>
      <c r="F32" s="1585"/>
      <c r="G32" s="1586">
        <f>SUM(G14,G20,G24,G27,G30,G31)</f>
        <v>0</v>
      </c>
      <c r="H32" s="1587"/>
      <c r="I32" s="1588">
        <f>SUM(I14,I20,I24,I27,I30,I31)</f>
        <v>0</v>
      </c>
      <c r="J32" s="1587"/>
      <c r="K32" s="222"/>
    </row>
    <row r="33" spans="1:11" ht="12.45" x14ac:dyDescent="0.25">
      <c r="A33" s="20"/>
      <c r="B33" s="20"/>
      <c r="C33" s="20"/>
      <c r="D33" s="20"/>
      <c r="E33" s="20"/>
      <c r="F33" s="20"/>
      <c r="G33" s="20"/>
      <c r="H33" s="20"/>
      <c r="I33" s="20"/>
      <c r="J33" s="20"/>
      <c r="K33" s="20"/>
    </row>
    <row r="34" spans="1:11" x14ac:dyDescent="0.25">
      <c r="A34" s="19"/>
      <c r="B34" s="19"/>
      <c r="C34" s="19"/>
      <c r="D34" s="19"/>
      <c r="E34" s="19"/>
      <c r="F34" s="19"/>
      <c r="G34" s="19"/>
      <c r="H34" s="19"/>
      <c r="I34" s="19"/>
      <c r="J34" s="19"/>
      <c r="K34" s="19"/>
    </row>
    <row r="35" spans="1:11" x14ac:dyDescent="0.25">
      <c r="A35" s="15"/>
      <c r="B35" s="19"/>
      <c r="C35" s="19"/>
      <c r="D35" s="19"/>
      <c r="E35" s="19"/>
      <c r="F35" s="19"/>
      <c r="G35" s="19"/>
      <c r="H35" s="19"/>
      <c r="I35" s="19"/>
      <c r="J35" s="19"/>
      <c r="K35" s="19"/>
    </row>
  </sheetData>
  <sheetProtection selectLockedCells="1"/>
  <mergeCells count="78">
    <mergeCell ref="A8:B8"/>
    <mergeCell ref="C8:G8"/>
    <mergeCell ref="H8:I8"/>
    <mergeCell ref="J8:K8"/>
    <mergeCell ref="A9:B11"/>
    <mergeCell ref="C9:G11"/>
    <mergeCell ref="H9:I11"/>
    <mergeCell ref="J9:K9"/>
    <mergeCell ref="J10:K10"/>
    <mergeCell ref="J11:K11"/>
    <mergeCell ref="A12:B12"/>
    <mergeCell ref="C12:G12"/>
    <mergeCell ref="H12:I12"/>
    <mergeCell ref="J12:K12"/>
    <mergeCell ref="A13:C13"/>
    <mergeCell ref="G13:H13"/>
    <mergeCell ref="I13:J13"/>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I22:J22"/>
    <mergeCell ref="B23:C23"/>
    <mergeCell ref="G23:H23"/>
    <mergeCell ref="I23:J23"/>
    <mergeCell ref="B19:C19"/>
    <mergeCell ref="G19:H19"/>
    <mergeCell ref="I19:J19"/>
    <mergeCell ref="B20:F20"/>
    <mergeCell ref="G20:H20"/>
    <mergeCell ref="I20:J20"/>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B27:F27"/>
    <mergeCell ref="G27:H27"/>
    <mergeCell ref="I27:J27"/>
    <mergeCell ref="A28:A30"/>
    <mergeCell ref="B28:C28"/>
    <mergeCell ref="G28:H28"/>
    <mergeCell ref="I28:J28"/>
    <mergeCell ref="B29:C29"/>
    <mergeCell ref="G29:H29"/>
    <mergeCell ref="I29:J29"/>
    <mergeCell ref="A32:F32"/>
    <mergeCell ref="G32:H32"/>
    <mergeCell ref="I32:J32"/>
    <mergeCell ref="B30:F30"/>
    <mergeCell ref="G30:H30"/>
    <mergeCell ref="I30:J30"/>
    <mergeCell ref="A31:C31"/>
    <mergeCell ref="G31:H31"/>
    <mergeCell ref="I31:J31"/>
  </mergeCells>
  <phoneticPr fontId="1"/>
  <dataValidations count="3">
    <dataValidation allowBlank="1" showInputMessage="1" showErrorMessage="1" prompt="自動算出されませんので、個別に記入して下さい" sqref="G25:H26 G31:H31 G14:H19 G28:H28"/>
    <dataValidation allowBlank="1" showInputMessage="1" showErrorMessage="1" prompt="自動算出されませんので、個別に記入してください" sqref="G21:H23"/>
    <dataValidation allowBlank="1" showInputMessage="1" showErrorMessage="1" prompt="単価・数量を入力すると自動計算されます" sqref="I14:J32"/>
  </dataValidation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Zeros="0" view="pageBreakPreview" zoomScaleNormal="100" zoomScaleSheetLayoutView="100" workbookViewId="0">
      <selection activeCell="A3" sqref="A3"/>
    </sheetView>
  </sheetViews>
  <sheetFormatPr defaultColWidth="9" defaultRowHeight="11.6" x14ac:dyDescent="0.25"/>
  <cols>
    <col min="1" max="1" width="3.23046875" style="18" customWidth="1"/>
    <col min="2" max="2" width="9.23046875" style="18" customWidth="1"/>
    <col min="3" max="3" width="5.4609375" style="18" customWidth="1"/>
    <col min="4" max="4" width="10.15234375" style="18" customWidth="1"/>
    <col min="5" max="5" width="5.84375" style="18" customWidth="1"/>
    <col min="6" max="6" width="6.15234375" style="18" customWidth="1"/>
    <col min="7" max="10" width="8.15234375" style="18" customWidth="1"/>
    <col min="11" max="11" width="16.3828125" style="18" customWidth="1"/>
    <col min="12" max="16384" width="9" style="18"/>
  </cols>
  <sheetData>
    <row r="1" spans="1:11" s="16" customFormat="1" ht="15" customHeight="1" x14ac:dyDescent="0.25">
      <c r="A1" s="1" t="s">
        <v>32</v>
      </c>
    </row>
    <row r="2" spans="1:11" ht="18" customHeight="1" x14ac:dyDescent="0.25">
      <c r="A2" s="29" t="s">
        <v>554</v>
      </c>
      <c r="B2" s="19"/>
      <c r="C2" s="19"/>
      <c r="D2" s="19"/>
      <c r="E2" s="19"/>
      <c r="F2" s="19"/>
      <c r="G2" s="19"/>
      <c r="H2" s="19"/>
      <c r="I2" s="19"/>
      <c r="J2" s="19"/>
      <c r="K2" s="19"/>
    </row>
    <row r="3" spans="1:11" ht="15" customHeight="1" x14ac:dyDescent="0.25">
      <c r="A3" s="15" t="s">
        <v>506</v>
      </c>
      <c r="B3" s="19"/>
      <c r="C3" s="19"/>
      <c r="D3" s="19"/>
      <c r="E3" s="19"/>
      <c r="F3" s="19"/>
      <c r="G3" s="19"/>
      <c r="H3" s="19"/>
      <c r="I3" s="19"/>
      <c r="J3" s="19"/>
      <c r="K3" s="19"/>
    </row>
    <row r="4" spans="1:11" ht="15" customHeight="1" x14ac:dyDescent="0.25">
      <c r="A4" s="15" t="s">
        <v>47</v>
      </c>
      <c r="B4" s="19"/>
      <c r="C4" s="19"/>
      <c r="D4" s="19"/>
      <c r="E4" s="19"/>
      <c r="F4" s="19"/>
      <c r="G4" s="19"/>
      <c r="H4" s="19"/>
      <c r="I4" s="19"/>
      <c r="J4" s="19"/>
      <c r="K4" s="19"/>
    </row>
    <row r="5" spans="1:11" ht="15.75" customHeight="1" x14ac:dyDescent="0.25">
      <c r="A5" s="15" t="s">
        <v>507</v>
      </c>
      <c r="B5" s="19"/>
      <c r="C5" s="19"/>
      <c r="D5" s="19"/>
      <c r="E5" s="19"/>
      <c r="F5" s="19"/>
      <c r="G5" s="19"/>
      <c r="H5" s="19"/>
      <c r="I5" s="19"/>
      <c r="J5" s="19"/>
      <c r="K5" s="19"/>
    </row>
    <row r="6" spans="1:11" ht="15.75" customHeight="1" x14ac:dyDescent="0.25">
      <c r="A6" s="15" t="s">
        <v>508</v>
      </c>
      <c r="B6" s="19"/>
      <c r="C6" s="19"/>
      <c r="D6" s="19"/>
      <c r="E6" s="19"/>
      <c r="F6" s="19"/>
      <c r="G6" s="19"/>
      <c r="H6" s="19"/>
      <c r="I6" s="19"/>
      <c r="J6" s="19"/>
      <c r="K6" s="19"/>
    </row>
    <row r="7" spans="1:11" ht="10.5" customHeight="1" x14ac:dyDescent="0.25">
      <c r="A7" s="15"/>
      <c r="B7" s="19"/>
      <c r="C7" s="19"/>
      <c r="D7" s="19"/>
      <c r="E7" s="19"/>
      <c r="F7" s="19"/>
      <c r="G7" s="19"/>
      <c r="H7" s="19"/>
      <c r="I7" s="19"/>
      <c r="J7" s="19"/>
      <c r="K7" s="19"/>
    </row>
    <row r="8" spans="1:11" ht="33" customHeight="1" x14ac:dyDescent="0.25">
      <c r="A8" s="1660" t="s">
        <v>40</v>
      </c>
      <c r="B8" s="1661"/>
      <c r="C8" s="1662"/>
      <c r="D8" s="1662"/>
      <c r="E8" s="1662"/>
      <c r="F8" s="1662"/>
      <c r="G8" s="1663"/>
      <c r="H8" s="1659" t="s">
        <v>210</v>
      </c>
      <c r="I8" s="1658"/>
      <c r="J8" s="1662"/>
      <c r="K8" s="1664"/>
    </row>
    <row r="9" spans="1:11" ht="13.5" customHeight="1" x14ac:dyDescent="0.25">
      <c r="A9" s="1665" t="s">
        <v>509</v>
      </c>
      <c r="B9" s="1666"/>
      <c r="C9" s="1671"/>
      <c r="D9" s="1671"/>
      <c r="E9" s="1671"/>
      <c r="F9" s="1671"/>
      <c r="G9" s="1672"/>
      <c r="H9" s="1677" t="s">
        <v>161</v>
      </c>
      <c r="I9" s="1678"/>
      <c r="J9" s="1681"/>
      <c r="K9" s="1682"/>
    </row>
    <row r="10" spans="1:11" ht="11.25" customHeight="1" x14ac:dyDescent="0.25">
      <c r="A10" s="1667"/>
      <c r="B10" s="1668"/>
      <c r="C10" s="1673"/>
      <c r="D10" s="1673"/>
      <c r="E10" s="1673"/>
      <c r="F10" s="1673"/>
      <c r="G10" s="1674"/>
      <c r="H10" s="1677"/>
      <c r="I10" s="1678"/>
      <c r="J10" s="1683" t="s">
        <v>476</v>
      </c>
      <c r="K10" s="1684"/>
    </row>
    <row r="11" spans="1:11" ht="13.5" customHeight="1" x14ac:dyDescent="0.25">
      <c r="A11" s="1669"/>
      <c r="B11" s="1670"/>
      <c r="C11" s="1675"/>
      <c r="D11" s="1675"/>
      <c r="E11" s="1675"/>
      <c r="F11" s="1675"/>
      <c r="G11" s="1676"/>
      <c r="H11" s="1679"/>
      <c r="I11" s="1680"/>
      <c r="J11" s="1685"/>
      <c r="K11" s="1686"/>
    </row>
    <row r="12" spans="1:11" ht="33" customHeight="1" x14ac:dyDescent="0.25">
      <c r="A12" s="1645" t="s">
        <v>41</v>
      </c>
      <c r="B12" s="1646"/>
      <c r="C12" s="1647"/>
      <c r="D12" s="1648"/>
      <c r="E12" s="1648"/>
      <c r="F12" s="1648"/>
      <c r="G12" s="1649"/>
      <c r="H12" s="1650" t="s">
        <v>42</v>
      </c>
      <c r="I12" s="1651"/>
      <c r="J12" s="1652"/>
      <c r="K12" s="1653"/>
    </row>
    <row r="13" spans="1:11" ht="30" customHeight="1" x14ac:dyDescent="0.25">
      <c r="A13" s="1654" t="s">
        <v>511</v>
      </c>
      <c r="B13" s="1655"/>
      <c r="C13" s="1656"/>
      <c r="D13" s="217" t="s">
        <v>528</v>
      </c>
      <c r="E13" s="217" t="s">
        <v>512</v>
      </c>
      <c r="F13" s="218" t="s">
        <v>479</v>
      </c>
      <c r="G13" s="1657" t="s">
        <v>529</v>
      </c>
      <c r="H13" s="1658"/>
      <c r="I13" s="1659" t="s">
        <v>530</v>
      </c>
      <c r="J13" s="1658"/>
      <c r="K13" s="219" t="s">
        <v>43</v>
      </c>
    </row>
    <row r="14" spans="1:11" ht="30" customHeight="1" x14ac:dyDescent="0.25">
      <c r="A14" s="1640" t="s">
        <v>39</v>
      </c>
      <c r="B14" s="1641"/>
      <c r="C14" s="1642"/>
      <c r="D14" s="263"/>
      <c r="E14" s="264"/>
      <c r="F14" s="265"/>
      <c r="G14" s="1643"/>
      <c r="H14" s="1644"/>
      <c r="I14" s="1588">
        <f t="shared" ref="I14:I19" si="0">INT(D14*E14)</f>
        <v>0</v>
      </c>
      <c r="J14" s="1590"/>
      <c r="K14" s="262"/>
    </row>
    <row r="15" spans="1:11" ht="30" customHeight="1" x14ac:dyDescent="0.25">
      <c r="A15" s="1600" t="s">
        <v>513</v>
      </c>
      <c r="B15" s="936"/>
      <c r="C15" s="1621"/>
      <c r="D15" s="244"/>
      <c r="E15" s="266"/>
      <c r="F15" s="267"/>
      <c r="G15" s="1622"/>
      <c r="H15" s="1623"/>
      <c r="I15" s="1624">
        <f t="shared" si="0"/>
        <v>0</v>
      </c>
      <c r="J15" s="1625"/>
      <c r="K15" s="270"/>
    </row>
    <row r="16" spans="1:11" ht="30" customHeight="1" x14ac:dyDescent="0.25">
      <c r="A16" s="1601"/>
      <c r="B16" s="1636"/>
      <c r="C16" s="1637"/>
      <c r="D16" s="249"/>
      <c r="E16" s="268"/>
      <c r="F16" s="269"/>
      <c r="G16" s="1638"/>
      <c r="H16" s="1639"/>
      <c r="I16" s="1630">
        <f t="shared" si="0"/>
        <v>0</v>
      </c>
      <c r="J16" s="1631"/>
      <c r="K16" s="271"/>
    </row>
    <row r="17" spans="1:11" ht="30" customHeight="1" x14ac:dyDescent="0.25">
      <c r="A17" s="1601"/>
      <c r="B17" s="1636"/>
      <c r="C17" s="1637"/>
      <c r="D17" s="249"/>
      <c r="E17" s="268"/>
      <c r="F17" s="269"/>
      <c r="G17" s="1638"/>
      <c r="H17" s="1639"/>
      <c r="I17" s="1630">
        <f t="shared" si="0"/>
        <v>0</v>
      </c>
      <c r="J17" s="1631"/>
      <c r="K17" s="271"/>
    </row>
    <row r="18" spans="1:11" ht="30" customHeight="1" x14ac:dyDescent="0.25">
      <c r="A18" s="1601"/>
      <c r="B18" s="1636"/>
      <c r="C18" s="1637"/>
      <c r="D18" s="249"/>
      <c r="E18" s="268"/>
      <c r="F18" s="269"/>
      <c r="G18" s="1638"/>
      <c r="H18" s="1639"/>
      <c r="I18" s="1630">
        <f t="shared" si="0"/>
        <v>0</v>
      </c>
      <c r="J18" s="1631"/>
      <c r="K18" s="271"/>
    </row>
    <row r="19" spans="1:11" ht="30" customHeight="1" x14ac:dyDescent="0.25">
      <c r="A19" s="1601"/>
      <c r="B19" s="1636"/>
      <c r="C19" s="1637"/>
      <c r="D19" s="249"/>
      <c r="E19" s="268"/>
      <c r="F19" s="269"/>
      <c r="G19" s="1638"/>
      <c r="H19" s="1639"/>
      <c r="I19" s="1630">
        <f t="shared" si="0"/>
        <v>0</v>
      </c>
      <c r="J19" s="1631"/>
      <c r="K19" s="271"/>
    </row>
    <row r="20" spans="1:11" ht="30" customHeight="1" x14ac:dyDescent="0.25">
      <c r="A20" s="1602"/>
      <c r="B20" s="865" t="s">
        <v>514</v>
      </c>
      <c r="C20" s="865"/>
      <c r="D20" s="865"/>
      <c r="E20" s="865"/>
      <c r="F20" s="1589"/>
      <c r="G20" s="1586">
        <f>SUM(G15:H19)</f>
        <v>0</v>
      </c>
      <c r="H20" s="1590"/>
      <c r="I20" s="1588">
        <f>SUM(I15:J19)</f>
        <v>0</v>
      </c>
      <c r="J20" s="1590"/>
      <c r="K20" s="220"/>
    </row>
    <row r="21" spans="1:11" ht="30" customHeight="1" x14ac:dyDescent="0.25">
      <c r="A21" s="1600" t="s">
        <v>515</v>
      </c>
      <c r="B21" s="936"/>
      <c r="C21" s="1621"/>
      <c r="D21" s="244"/>
      <c r="E21" s="266"/>
      <c r="F21" s="267"/>
      <c r="G21" s="1622"/>
      <c r="H21" s="1623"/>
      <c r="I21" s="1624">
        <f>INT(D21*E21)</f>
        <v>0</v>
      </c>
      <c r="J21" s="1625"/>
      <c r="K21" s="270"/>
    </row>
    <row r="22" spans="1:11" ht="30" customHeight="1" x14ac:dyDescent="0.25">
      <c r="A22" s="1601"/>
      <c r="B22" s="1626"/>
      <c r="C22" s="1627"/>
      <c r="D22" s="272"/>
      <c r="E22" s="273"/>
      <c r="F22" s="274"/>
      <c r="G22" s="1628"/>
      <c r="H22" s="1629"/>
      <c r="I22" s="1630">
        <f>INT(D22*E22)</f>
        <v>0</v>
      </c>
      <c r="J22" s="1631"/>
      <c r="K22" s="275"/>
    </row>
    <row r="23" spans="1:11" ht="30" customHeight="1" x14ac:dyDescent="0.25">
      <c r="A23" s="1601"/>
      <c r="B23" s="1632"/>
      <c r="C23" s="1633"/>
      <c r="D23" s="249"/>
      <c r="E23" s="268"/>
      <c r="F23" s="269"/>
      <c r="G23" s="1634"/>
      <c r="H23" s="1635"/>
      <c r="I23" s="1630">
        <f>INT(D23*E23)</f>
        <v>0</v>
      </c>
      <c r="J23" s="1631"/>
      <c r="K23" s="276"/>
    </row>
    <row r="24" spans="1:11" ht="30" customHeight="1" x14ac:dyDescent="0.25">
      <c r="A24" s="1602"/>
      <c r="B24" s="865" t="s">
        <v>514</v>
      </c>
      <c r="C24" s="865"/>
      <c r="D24" s="865"/>
      <c r="E24" s="865"/>
      <c r="F24" s="1589"/>
      <c r="G24" s="1586">
        <f>SUM(G21:H23)</f>
        <v>0</v>
      </c>
      <c r="H24" s="1590"/>
      <c r="I24" s="1588">
        <f>SUM(I21:J23)</f>
        <v>0</v>
      </c>
      <c r="J24" s="1590"/>
      <c r="K24" s="221"/>
    </row>
    <row r="25" spans="1:11" ht="30" customHeight="1" x14ac:dyDescent="0.25">
      <c r="A25" s="1600" t="s">
        <v>500</v>
      </c>
      <c r="B25" s="1615"/>
      <c r="C25" s="1616"/>
      <c r="D25" s="277"/>
      <c r="E25" s="278"/>
      <c r="F25" s="279"/>
      <c r="G25" s="1617"/>
      <c r="H25" s="1618"/>
      <c r="I25" s="1619">
        <f>INT(D25*E25)</f>
        <v>0</v>
      </c>
      <c r="J25" s="1620"/>
      <c r="K25" s="270"/>
    </row>
    <row r="26" spans="1:11" ht="30" customHeight="1" x14ac:dyDescent="0.25">
      <c r="A26" s="1601"/>
      <c r="B26" s="1609"/>
      <c r="C26" s="1610"/>
      <c r="D26" s="280"/>
      <c r="E26" s="281"/>
      <c r="F26" s="282"/>
      <c r="G26" s="1611"/>
      <c r="H26" s="1612"/>
      <c r="I26" s="1613">
        <f>INT(D26*E26)</f>
        <v>0</v>
      </c>
      <c r="J26" s="1614"/>
      <c r="K26" s="271"/>
    </row>
    <row r="27" spans="1:11" ht="30" customHeight="1" x14ac:dyDescent="0.25">
      <c r="A27" s="1602"/>
      <c r="B27" s="1595" t="s">
        <v>517</v>
      </c>
      <c r="C27" s="1596"/>
      <c r="D27" s="1596"/>
      <c r="E27" s="1596"/>
      <c r="F27" s="1597"/>
      <c r="G27" s="1598">
        <f>SUM(G25:H26)</f>
        <v>0</v>
      </c>
      <c r="H27" s="1599"/>
      <c r="I27" s="1598">
        <f>SUM(I25:J26)</f>
        <v>0</v>
      </c>
      <c r="J27" s="1599"/>
      <c r="K27" s="221"/>
    </row>
    <row r="28" spans="1:11" ht="30" customHeight="1" x14ac:dyDescent="0.25">
      <c r="A28" s="1600" t="s">
        <v>501</v>
      </c>
      <c r="B28" s="1603"/>
      <c r="C28" s="1604"/>
      <c r="D28" s="283"/>
      <c r="E28" s="284"/>
      <c r="F28" s="285"/>
      <c r="G28" s="1605"/>
      <c r="H28" s="1606"/>
      <c r="I28" s="1607">
        <f>INT(D28*E28)</f>
        <v>0</v>
      </c>
      <c r="J28" s="1608"/>
      <c r="K28" s="286"/>
    </row>
    <row r="29" spans="1:11" ht="30" customHeight="1" x14ac:dyDescent="0.25">
      <c r="A29" s="1601"/>
      <c r="B29" s="1609"/>
      <c r="C29" s="1610"/>
      <c r="D29" s="280"/>
      <c r="E29" s="281"/>
      <c r="F29" s="282"/>
      <c r="G29" s="1611"/>
      <c r="H29" s="1612"/>
      <c r="I29" s="1613">
        <f>INT(D29*E29)</f>
        <v>0</v>
      </c>
      <c r="J29" s="1614"/>
      <c r="K29" s="271"/>
    </row>
    <row r="30" spans="1:11" ht="30" customHeight="1" x14ac:dyDescent="0.25">
      <c r="A30" s="1602"/>
      <c r="B30" s="865" t="s">
        <v>514</v>
      </c>
      <c r="C30" s="865"/>
      <c r="D30" s="865"/>
      <c r="E30" s="865"/>
      <c r="F30" s="1589"/>
      <c r="G30" s="1586">
        <f>SUM(G28:H29)</f>
        <v>0</v>
      </c>
      <c r="H30" s="1590"/>
      <c r="I30" s="1588">
        <f>SUM(I28:J29)</f>
        <v>0</v>
      </c>
      <c r="J30" s="1590"/>
      <c r="K30" s="221"/>
    </row>
    <row r="31" spans="1:11" ht="30" customHeight="1" x14ac:dyDescent="0.25">
      <c r="A31" s="1584" t="s">
        <v>46</v>
      </c>
      <c r="B31" s="917"/>
      <c r="C31" s="917"/>
      <c r="D31" s="287"/>
      <c r="E31" s="288"/>
      <c r="F31" s="289"/>
      <c r="G31" s="1591"/>
      <c r="H31" s="1592"/>
      <c r="I31" s="1593">
        <f>INT(D31*E31)</f>
        <v>0</v>
      </c>
      <c r="J31" s="1594"/>
      <c r="K31" s="290"/>
    </row>
    <row r="32" spans="1:11" ht="30" customHeight="1" x14ac:dyDescent="0.25">
      <c r="A32" s="1584" t="s">
        <v>518</v>
      </c>
      <c r="B32" s="917"/>
      <c r="C32" s="917"/>
      <c r="D32" s="917"/>
      <c r="E32" s="917"/>
      <c r="F32" s="1585"/>
      <c r="G32" s="1586">
        <f>SUM(G14,G20,G24,G27,G30,G31)</f>
        <v>0</v>
      </c>
      <c r="H32" s="1587"/>
      <c r="I32" s="1588">
        <f>SUM(I14,I20,I24,I27,I30,I31)</f>
        <v>0</v>
      </c>
      <c r="J32" s="1587"/>
      <c r="K32" s="222"/>
    </row>
    <row r="33" spans="1:11" ht="12.45" x14ac:dyDescent="0.25">
      <c r="A33" s="20"/>
      <c r="B33" s="20"/>
      <c r="C33" s="20"/>
      <c r="D33" s="20"/>
      <c r="E33" s="20"/>
      <c r="F33" s="20"/>
      <c r="G33" s="20"/>
      <c r="H33" s="20"/>
      <c r="I33" s="20"/>
      <c r="J33" s="20"/>
      <c r="K33" s="20"/>
    </row>
    <row r="34" spans="1:11" x14ac:dyDescent="0.25">
      <c r="A34" s="19"/>
      <c r="B34" s="19"/>
      <c r="C34" s="19"/>
      <c r="D34" s="19"/>
      <c r="E34" s="19"/>
      <c r="F34" s="19"/>
      <c r="G34" s="19"/>
      <c r="H34" s="19"/>
      <c r="I34" s="19"/>
      <c r="J34" s="19"/>
      <c r="K34" s="19"/>
    </row>
    <row r="35" spans="1:11" x14ac:dyDescent="0.25">
      <c r="A35" s="15"/>
      <c r="B35" s="19"/>
      <c r="C35" s="19"/>
      <c r="D35" s="19"/>
      <c r="E35" s="19"/>
      <c r="F35" s="19"/>
      <c r="G35" s="19"/>
      <c r="H35" s="19"/>
      <c r="I35" s="19"/>
      <c r="J35" s="19"/>
      <c r="K35" s="19"/>
    </row>
  </sheetData>
  <sheetProtection selectLockedCells="1"/>
  <mergeCells count="78">
    <mergeCell ref="A8:B8"/>
    <mergeCell ref="C8:G8"/>
    <mergeCell ref="H8:I8"/>
    <mergeCell ref="J8:K8"/>
    <mergeCell ref="A9:B11"/>
    <mergeCell ref="C9:G11"/>
    <mergeCell ref="H9:I11"/>
    <mergeCell ref="J9:K9"/>
    <mergeCell ref="J10:K10"/>
    <mergeCell ref="J11:K11"/>
    <mergeCell ref="A12:B12"/>
    <mergeCell ref="C12:G12"/>
    <mergeCell ref="H12:I12"/>
    <mergeCell ref="J12:K12"/>
    <mergeCell ref="A13:C13"/>
    <mergeCell ref="G13:H13"/>
    <mergeCell ref="I13:J13"/>
    <mergeCell ref="A14:C14"/>
    <mergeCell ref="G14:H14"/>
    <mergeCell ref="I14:J14"/>
    <mergeCell ref="A15:A20"/>
    <mergeCell ref="B15:C15"/>
    <mergeCell ref="G15:H15"/>
    <mergeCell ref="I15:J15"/>
    <mergeCell ref="B16:C16"/>
    <mergeCell ref="G16:H16"/>
    <mergeCell ref="I16:J16"/>
    <mergeCell ref="B17:C17"/>
    <mergeCell ref="G17:H17"/>
    <mergeCell ref="I17:J17"/>
    <mergeCell ref="B18:C18"/>
    <mergeCell ref="G18:H18"/>
    <mergeCell ref="I18:J18"/>
    <mergeCell ref="I22:J22"/>
    <mergeCell ref="B23:C23"/>
    <mergeCell ref="G23:H23"/>
    <mergeCell ref="I23:J23"/>
    <mergeCell ref="B19:C19"/>
    <mergeCell ref="G19:H19"/>
    <mergeCell ref="I19:J19"/>
    <mergeCell ref="B20:F20"/>
    <mergeCell ref="G20:H20"/>
    <mergeCell ref="I20:J20"/>
    <mergeCell ref="B24:F24"/>
    <mergeCell ref="G24:H24"/>
    <mergeCell ref="I24:J24"/>
    <mergeCell ref="A25:A27"/>
    <mergeCell ref="B25:C25"/>
    <mergeCell ref="G25:H25"/>
    <mergeCell ref="I25:J25"/>
    <mergeCell ref="B26:C26"/>
    <mergeCell ref="G26:H26"/>
    <mergeCell ref="I26:J26"/>
    <mergeCell ref="A21:A24"/>
    <mergeCell ref="B21:C21"/>
    <mergeCell ref="G21:H21"/>
    <mergeCell ref="I21:J21"/>
    <mergeCell ref="B22:C22"/>
    <mergeCell ref="G22:H22"/>
    <mergeCell ref="B27:F27"/>
    <mergeCell ref="G27:H27"/>
    <mergeCell ref="I27:J27"/>
    <mergeCell ref="A28:A30"/>
    <mergeCell ref="B28:C28"/>
    <mergeCell ref="G28:H28"/>
    <mergeCell ref="I28:J28"/>
    <mergeCell ref="B29:C29"/>
    <mergeCell ref="G29:H29"/>
    <mergeCell ref="I29:J29"/>
    <mergeCell ref="A32:F32"/>
    <mergeCell ref="G32:H32"/>
    <mergeCell ref="I32:J32"/>
    <mergeCell ref="B30:F30"/>
    <mergeCell ref="G30:H30"/>
    <mergeCell ref="I30:J30"/>
    <mergeCell ref="A31:C31"/>
    <mergeCell ref="G31:H31"/>
    <mergeCell ref="I31:J31"/>
  </mergeCells>
  <phoneticPr fontId="1"/>
  <dataValidations count="3">
    <dataValidation allowBlank="1" showInputMessage="1" showErrorMessage="1" prompt="単価・数量を入力すると自動計算されます" sqref="I14:J32"/>
    <dataValidation allowBlank="1" showInputMessage="1" showErrorMessage="1" prompt="自動算出されませんので、個別に記入してください" sqref="G21:H23"/>
    <dataValidation allowBlank="1" showInputMessage="1" showErrorMessage="1" prompt="自動算出されませんので、個別に記入して下さい" sqref="G25:H26 G31:H31 G14:H19 G28:H28"/>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9"/>
  <sheetViews>
    <sheetView workbookViewId="0">
      <selection activeCell="B25" sqref="B25"/>
    </sheetView>
  </sheetViews>
  <sheetFormatPr defaultRowHeight="13.3" x14ac:dyDescent="0.25"/>
  <cols>
    <col min="2" max="2" width="27.61328125" bestFit="1" customWidth="1"/>
    <col min="3" max="3" width="32.23046875" customWidth="1"/>
    <col min="4" max="4" width="28" customWidth="1"/>
    <col min="5" max="5" width="28.23046875" customWidth="1"/>
    <col min="6" max="6" width="8.84375" customWidth="1"/>
    <col min="7" max="7" width="17" customWidth="1"/>
    <col min="8" max="8" width="54.23046875" bestFit="1" customWidth="1"/>
  </cols>
  <sheetData>
    <row r="1" spans="2:9" x14ac:dyDescent="0.25">
      <c r="C1" t="s">
        <v>304</v>
      </c>
    </row>
    <row r="2" spans="2:9" ht="14.15" x14ac:dyDescent="0.25">
      <c r="B2" s="26"/>
      <c r="C2" s="89" t="s">
        <v>305</v>
      </c>
      <c r="D2" s="26" t="s">
        <v>303</v>
      </c>
      <c r="E2" s="89" t="s">
        <v>306</v>
      </c>
      <c r="G2" s="28" t="s">
        <v>147</v>
      </c>
    </row>
    <row r="3" spans="2:9" ht="14.15" x14ac:dyDescent="0.25">
      <c r="B3" s="25"/>
      <c r="C3" t="s">
        <v>307</v>
      </c>
      <c r="D3" s="91" t="s">
        <v>310</v>
      </c>
      <c r="E3" s="90" t="s">
        <v>313</v>
      </c>
      <c r="G3" s="31" t="s">
        <v>48</v>
      </c>
      <c r="H3" s="32" t="s">
        <v>49</v>
      </c>
    </row>
    <row r="4" spans="2:9" ht="14.15" x14ac:dyDescent="0.25">
      <c r="B4" s="25"/>
      <c r="C4" t="s">
        <v>308</v>
      </c>
      <c r="D4" s="91" t="s">
        <v>311</v>
      </c>
      <c r="E4" s="90" t="s">
        <v>314</v>
      </c>
      <c r="G4" s="657" t="s">
        <v>50</v>
      </c>
      <c r="H4" s="33" t="s">
        <v>51</v>
      </c>
      <c r="I4" t="s">
        <v>166</v>
      </c>
    </row>
    <row r="5" spans="2:9" ht="14.15" x14ac:dyDescent="0.25">
      <c r="B5" s="25"/>
      <c r="C5" t="s">
        <v>309</v>
      </c>
      <c r="D5" s="91" t="s">
        <v>312</v>
      </c>
      <c r="E5" s="90" t="s">
        <v>315</v>
      </c>
      <c r="G5" s="658"/>
      <c r="H5" s="34" t="s">
        <v>52</v>
      </c>
      <c r="I5" t="s">
        <v>166</v>
      </c>
    </row>
    <row r="6" spans="2:9" ht="14.15" x14ac:dyDescent="0.25">
      <c r="B6" s="25"/>
      <c r="D6" s="91"/>
      <c r="E6" s="90"/>
      <c r="G6" s="657" t="s">
        <v>53</v>
      </c>
      <c r="H6" s="35" t="s">
        <v>54</v>
      </c>
      <c r="I6" t="s">
        <v>166</v>
      </c>
    </row>
    <row r="7" spans="2:9" x14ac:dyDescent="0.25">
      <c r="D7" s="91"/>
      <c r="E7" s="90"/>
      <c r="G7" s="658"/>
      <c r="H7" s="34" t="s">
        <v>55</v>
      </c>
      <c r="I7" t="s">
        <v>166</v>
      </c>
    </row>
    <row r="8" spans="2:9" ht="14.25" customHeight="1" x14ac:dyDescent="0.25">
      <c r="D8" s="91"/>
      <c r="E8" s="90"/>
      <c r="G8" s="36" t="s">
        <v>167</v>
      </c>
      <c r="H8" s="37" t="s">
        <v>56</v>
      </c>
      <c r="I8" t="s">
        <v>166</v>
      </c>
    </row>
    <row r="9" spans="2:9" x14ac:dyDescent="0.25">
      <c r="B9" s="28" t="s">
        <v>202</v>
      </c>
      <c r="C9" s="89" t="s">
        <v>316</v>
      </c>
      <c r="D9" s="91"/>
      <c r="E9" s="90"/>
      <c r="G9" s="657" t="s">
        <v>57</v>
      </c>
      <c r="H9" s="35" t="s">
        <v>58</v>
      </c>
      <c r="I9" t="s">
        <v>166</v>
      </c>
    </row>
    <row r="10" spans="2:9" x14ac:dyDescent="0.25">
      <c r="B10" s="50" t="s">
        <v>203</v>
      </c>
      <c r="C10" s="93">
        <v>2</v>
      </c>
      <c r="D10" s="92"/>
      <c r="E10" s="90"/>
      <c r="G10" s="659"/>
      <c r="H10" s="38" t="s">
        <v>59</v>
      </c>
      <c r="I10" t="s">
        <v>166</v>
      </c>
    </row>
    <row r="11" spans="2:9" x14ac:dyDescent="0.25">
      <c r="B11" s="50" t="s">
        <v>204</v>
      </c>
      <c r="C11" s="93">
        <v>3</v>
      </c>
      <c r="D11" s="92"/>
      <c r="E11" s="90"/>
      <c r="G11" s="658"/>
      <c r="H11" s="34" t="s">
        <v>60</v>
      </c>
      <c r="I11" t="s">
        <v>166</v>
      </c>
    </row>
    <row r="12" spans="2:9" x14ac:dyDescent="0.25">
      <c r="B12" s="50" t="s">
        <v>205</v>
      </c>
      <c r="D12" s="92"/>
      <c r="E12" s="90"/>
      <c r="G12" s="657" t="s">
        <v>61</v>
      </c>
      <c r="H12" s="35" t="s">
        <v>62</v>
      </c>
      <c r="I12" t="s">
        <v>166</v>
      </c>
    </row>
    <row r="13" spans="2:9" x14ac:dyDescent="0.25">
      <c r="B13" s="50" t="s">
        <v>206</v>
      </c>
      <c r="C13" s="89" t="s">
        <v>317</v>
      </c>
      <c r="D13" s="92"/>
      <c r="E13" s="90"/>
      <c r="G13" s="659"/>
      <c r="H13" s="38" t="s">
        <v>63</v>
      </c>
      <c r="I13" t="s">
        <v>166</v>
      </c>
    </row>
    <row r="14" spans="2:9" x14ac:dyDescent="0.25">
      <c r="B14" s="50" t="s">
        <v>207</v>
      </c>
      <c r="C14" s="93">
        <v>1</v>
      </c>
      <c r="D14" s="92"/>
      <c r="E14" s="90"/>
      <c r="G14" s="659"/>
      <c r="H14" s="38" t="s">
        <v>64</v>
      </c>
      <c r="I14" t="s">
        <v>166</v>
      </c>
    </row>
    <row r="15" spans="2:9" x14ac:dyDescent="0.25">
      <c r="C15" s="93">
        <v>2</v>
      </c>
      <c r="D15" s="90"/>
      <c r="E15" s="90"/>
      <c r="G15" s="659"/>
      <c r="H15" s="38" t="s">
        <v>65</v>
      </c>
      <c r="I15" t="s">
        <v>166</v>
      </c>
    </row>
    <row r="16" spans="2:9" x14ac:dyDescent="0.25">
      <c r="C16" s="93">
        <v>3</v>
      </c>
      <c r="D16" s="90"/>
      <c r="E16" s="90"/>
      <c r="G16" s="659"/>
      <c r="H16" s="38" t="s">
        <v>66</v>
      </c>
      <c r="I16" t="s">
        <v>166</v>
      </c>
    </row>
    <row r="17" spans="2:9" x14ac:dyDescent="0.25">
      <c r="B17" s="50" t="s">
        <v>585</v>
      </c>
      <c r="C17" s="93">
        <v>4</v>
      </c>
      <c r="D17" s="89"/>
      <c r="E17" s="90"/>
      <c r="G17" s="659"/>
      <c r="H17" s="38" t="s">
        <v>67</v>
      </c>
      <c r="I17" t="s">
        <v>166</v>
      </c>
    </row>
    <row r="18" spans="2:9" x14ac:dyDescent="0.25">
      <c r="B18" s="50" t="s">
        <v>586</v>
      </c>
      <c r="C18" s="93">
        <v>5</v>
      </c>
      <c r="D18" s="90"/>
      <c r="E18" s="90"/>
      <c r="G18" s="659"/>
      <c r="H18" s="38" t="s">
        <v>68</v>
      </c>
      <c r="I18" t="s">
        <v>166</v>
      </c>
    </row>
    <row r="19" spans="2:9" x14ac:dyDescent="0.25">
      <c r="B19" s="50" t="s">
        <v>587</v>
      </c>
      <c r="C19" s="93">
        <v>6</v>
      </c>
      <c r="D19" s="90"/>
      <c r="E19" s="90"/>
      <c r="G19" s="659"/>
      <c r="H19" s="38" t="s">
        <v>69</v>
      </c>
      <c r="I19" t="s">
        <v>166</v>
      </c>
    </row>
    <row r="20" spans="2:9" x14ac:dyDescent="0.25">
      <c r="B20" s="50" t="s">
        <v>588</v>
      </c>
      <c r="C20" s="93">
        <v>7</v>
      </c>
      <c r="D20" s="90"/>
      <c r="E20" s="90"/>
      <c r="G20" s="659"/>
      <c r="H20" s="38" t="s">
        <v>70</v>
      </c>
      <c r="I20" t="s">
        <v>166</v>
      </c>
    </row>
    <row r="21" spans="2:9" x14ac:dyDescent="0.25">
      <c r="B21" s="50" t="s">
        <v>589</v>
      </c>
      <c r="C21" s="93">
        <v>8</v>
      </c>
      <c r="D21" s="90"/>
      <c r="E21" s="90"/>
      <c r="G21" s="659"/>
      <c r="H21" s="39" t="s">
        <v>193</v>
      </c>
      <c r="I21" t="s">
        <v>166</v>
      </c>
    </row>
    <row r="22" spans="2:9" x14ac:dyDescent="0.25">
      <c r="C22" s="93">
        <v>9</v>
      </c>
      <c r="D22" s="90"/>
      <c r="E22" s="90"/>
      <c r="G22" s="659"/>
      <c r="H22" s="38" t="s">
        <v>71</v>
      </c>
      <c r="I22" t="s">
        <v>166</v>
      </c>
    </row>
    <row r="23" spans="2:9" x14ac:dyDescent="0.25">
      <c r="B23" s="50" t="s">
        <v>590</v>
      </c>
      <c r="C23" s="93">
        <v>10</v>
      </c>
      <c r="D23" s="90"/>
      <c r="E23" s="90"/>
      <c r="G23" s="659"/>
      <c r="H23" s="38" t="s">
        <v>72</v>
      </c>
      <c r="I23" t="s">
        <v>166</v>
      </c>
    </row>
    <row r="24" spans="2:9" x14ac:dyDescent="0.25">
      <c r="B24" s="50" t="s">
        <v>591</v>
      </c>
      <c r="C24" s="93">
        <v>11</v>
      </c>
      <c r="D24" s="90"/>
      <c r="E24" s="90"/>
      <c r="G24" s="659"/>
      <c r="H24" s="38" t="s">
        <v>73</v>
      </c>
      <c r="I24" t="s">
        <v>166</v>
      </c>
    </row>
    <row r="25" spans="2:9" x14ac:dyDescent="0.25">
      <c r="C25" s="93">
        <v>12</v>
      </c>
      <c r="D25" s="90"/>
      <c r="E25" s="90"/>
      <c r="G25" s="659"/>
      <c r="H25" s="38" t="s">
        <v>74</v>
      </c>
      <c r="I25" t="s">
        <v>166</v>
      </c>
    </row>
    <row r="26" spans="2:9" x14ac:dyDescent="0.25">
      <c r="D26" s="90"/>
      <c r="E26" s="90"/>
      <c r="G26" s="659"/>
      <c r="H26" s="38" t="s">
        <v>75</v>
      </c>
      <c r="I26" t="s">
        <v>166</v>
      </c>
    </row>
    <row r="27" spans="2:9" x14ac:dyDescent="0.25">
      <c r="C27" t="s">
        <v>318</v>
      </c>
      <c r="D27" s="90"/>
      <c r="E27" s="90"/>
      <c r="G27" s="659"/>
      <c r="H27" s="38" t="s">
        <v>76</v>
      </c>
      <c r="I27" t="s">
        <v>166</v>
      </c>
    </row>
    <row r="28" spans="2:9" x14ac:dyDescent="0.25">
      <c r="C28" s="93">
        <v>1</v>
      </c>
      <c r="D28" s="90"/>
      <c r="E28" s="90"/>
      <c r="G28" s="659"/>
      <c r="H28" s="38" t="s">
        <v>77</v>
      </c>
      <c r="I28" t="s">
        <v>166</v>
      </c>
    </row>
    <row r="29" spans="2:9" x14ac:dyDescent="0.25">
      <c r="C29" s="93">
        <v>2</v>
      </c>
      <c r="D29" s="90"/>
      <c r="E29" s="90"/>
      <c r="G29" s="659"/>
      <c r="H29" s="38" t="s">
        <v>78</v>
      </c>
      <c r="I29" t="s">
        <v>166</v>
      </c>
    </row>
    <row r="30" spans="2:9" x14ac:dyDescent="0.25">
      <c r="C30" s="93">
        <v>3</v>
      </c>
      <c r="D30" s="90"/>
      <c r="E30" s="90"/>
      <c r="G30" s="659"/>
      <c r="H30" s="38" t="s">
        <v>79</v>
      </c>
      <c r="I30" t="s">
        <v>166</v>
      </c>
    </row>
    <row r="31" spans="2:9" x14ac:dyDescent="0.25">
      <c r="C31" s="93">
        <v>4</v>
      </c>
      <c r="D31" s="90"/>
      <c r="E31" s="90"/>
      <c r="G31" s="659"/>
      <c r="H31" s="40" t="s">
        <v>194</v>
      </c>
      <c r="I31" t="s">
        <v>166</v>
      </c>
    </row>
    <row r="32" spans="2:9" x14ac:dyDescent="0.25">
      <c r="C32" s="93">
        <v>5</v>
      </c>
      <c r="D32" s="90"/>
      <c r="E32" s="90"/>
      <c r="G32" s="659"/>
      <c r="H32" s="38" t="s">
        <v>80</v>
      </c>
      <c r="I32" t="s">
        <v>166</v>
      </c>
    </row>
    <row r="33" spans="3:9" x14ac:dyDescent="0.25">
      <c r="C33" s="93">
        <v>6</v>
      </c>
      <c r="D33" s="90"/>
      <c r="E33" s="90"/>
      <c r="G33" s="659"/>
      <c r="H33" s="38" t="s">
        <v>81</v>
      </c>
      <c r="I33" t="s">
        <v>166</v>
      </c>
    </row>
    <row r="34" spans="3:9" x14ac:dyDescent="0.25">
      <c r="C34" s="93">
        <v>7</v>
      </c>
      <c r="D34" s="90"/>
      <c r="E34" s="90"/>
      <c r="G34" s="659"/>
      <c r="H34" s="38" t="s">
        <v>82</v>
      </c>
      <c r="I34" t="s">
        <v>166</v>
      </c>
    </row>
    <row r="35" spans="3:9" x14ac:dyDescent="0.25">
      <c r="C35" s="93">
        <v>8</v>
      </c>
      <c r="D35" s="90"/>
      <c r="E35" s="90"/>
      <c r="G35" s="658"/>
      <c r="H35" s="34" t="s">
        <v>83</v>
      </c>
      <c r="I35" t="s">
        <v>166</v>
      </c>
    </row>
    <row r="36" spans="3:9" ht="13.5" customHeight="1" x14ac:dyDescent="0.25">
      <c r="C36" s="93">
        <v>9</v>
      </c>
      <c r="G36" s="657" t="s">
        <v>168</v>
      </c>
      <c r="H36" s="35" t="s">
        <v>84</v>
      </c>
      <c r="I36" t="s">
        <v>166</v>
      </c>
    </row>
    <row r="37" spans="3:9" ht="13.5" customHeight="1" x14ac:dyDescent="0.25">
      <c r="C37" s="93">
        <v>10</v>
      </c>
      <c r="G37" s="659"/>
      <c r="H37" s="38" t="s">
        <v>85</v>
      </c>
      <c r="I37" t="s">
        <v>166</v>
      </c>
    </row>
    <row r="38" spans="3:9" x14ac:dyDescent="0.25">
      <c r="C38" s="93">
        <v>11</v>
      </c>
      <c r="G38" s="659"/>
      <c r="H38" s="38" t="s">
        <v>86</v>
      </c>
      <c r="I38" t="s">
        <v>166</v>
      </c>
    </row>
    <row r="39" spans="3:9" x14ac:dyDescent="0.25">
      <c r="C39" s="93">
        <v>12</v>
      </c>
      <c r="G39" s="658"/>
      <c r="H39" s="34" t="s">
        <v>87</v>
      </c>
      <c r="I39" t="s">
        <v>166</v>
      </c>
    </row>
    <row r="40" spans="3:9" x14ac:dyDescent="0.25">
      <c r="C40" s="93">
        <v>13</v>
      </c>
      <c r="G40" s="657" t="s">
        <v>88</v>
      </c>
      <c r="H40" s="35" t="s">
        <v>89</v>
      </c>
      <c r="I40" t="s">
        <v>166</v>
      </c>
    </row>
    <row r="41" spans="3:9" x14ac:dyDescent="0.25">
      <c r="C41" s="93">
        <v>14</v>
      </c>
      <c r="G41" s="659"/>
      <c r="H41" s="38" t="s">
        <v>90</v>
      </c>
      <c r="I41" t="s">
        <v>170</v>
      </c>
    </row>
    <row r="42" spans="3:9" x14ac:dyDescent="0.25">
      <c r="C42" s="93">
        <v>15</v>
      </c>
      <c r="G42" s="659"/>
      <c r="H42" s="38" t="s">
        <v>192</v>
      </c>
      <c r="I42" t="s">
        <v>170</v>
      </c>
    </row>
    <row r="43" spans="3:9" x14ac:dyDescent="0.25">
      <c r="C43" s="93">
        <v>16</v>
      </c>
      <c r="G43" s="659"/>
      <c r="H43" s="38" t="s">
        <v>171</v>
      </c>
      <c r="I43" t="s">
        <v>166</v>
      </c>
    </row>
    <row r="44" spans="3:9" x14ac:dyDescent="0.25">
      <c r="C44" s="93">
        <v>17</v>
      </c>
      <c r="G44" s="659"/>
      <c r="H44" s="38" t="s">
        <v>172</v>
      </c>
      <c r="I44" t="s">
        <v>166</v>
      </c>
    </row>
    <row r="45" spans="3:9" x14ac:dyDescent="0.25">
      <c r="C45" s="93">
        <v>18</v>
      </c>
      <c r="G45" s="659"/>
      <c r="H45" s="38" t="s">
        <v>91</v>
      </c>
      <c r="I45" t="s">
        <v>166</v>
      </c>
    </row>
    <row r="46" spans="3:9" x14ac:dyDescent="0.25">
      <c r="C46" s="93">
        <v>19</v>
      </c>
      <c r="G46" s="658"/>
      <c r="H46" s="34" t="s">
        <v>92</v>
      </c>
      <c r="I46" t="s">
        <v>166</v>
      </c>
    </row>
    <row r="47" spans="3:9" x14ac:dyDescent="0.25">
      <c r="C47" s="93">
        <v>20</v>
      </c>
      <c r="G47" s="41"/>
      <c r="H47" s="42" t="s">
        <v>173</v>
      </c>
      <c r="I47" t="s">
        <v>170</v>
      </c>
    </row>
    <row r="48" spans="3:9" x14ac:dyDescent="0.25">
      <c r="C48" s="93">
        <v>21</v>
      </c>
      <c r="G48" s="41"/>
      <c r="H48" s="42" t="s">
        <v>174</v>
      </c>
      <c r="I48" t="s">
        <v>169</v>
      </c>
    </row>
    <row r="49" spans="3:9" x14ac:dyDescent="0.25">
      <c r="C49" s="93">
        <v>22</v>
      </c>
      <c r="G49" s="41"/>
      <c r="H49" s="42" t="s">
        <v>175</v>
      </c>
      <c r="I49" t="s">
        <v>170</v>
      </c>
    </row>
    <row r="50" spans="3:9" x14ac:dyDescent="0.25">
      <c r="C50" s="93">
        <v>23</v>
      </c>
      <c r="G50" s="41"/>
      <c r="H50" s="42" t="s">
        <v>176</v>
      </c>
      <c r="I50" t="s">
        <v>169</v>
      </c>
    </row>
    <row r="51" spans="3:9" x14ac:dyDescent="0.25">
      <c r="C51" s="93">
        <v>24</v>
      </c>
      <c r="G51" s="657" t="s">
        <v>93</v>
      </c>
      <c r="H51" s="35" t="s">
        <v>94</v>
      </c>
      <c r="I51" t="s">
        <v>166</v>
      </c>
    </row>
    <row r="52" spans="3:9" x14ac:dyDescent="0.25">
      <c r="C52" s="93">
        <v>25</v>
      </c>
      <c r="G52" s="659"/>
      <c r="H52" s="38" t="s">
        <v>95</v>
      </c>
      <c r="I52" t="s">
        <v>166</v>
      </c>
    </row>
    <row r="53" spans="3:9" x14ac:dyDescent="0.25">
      <c r="C53" s="93">
        <v>26</v>
      </c>
      <c r="G53" s="659"/>
      <c r="H53" s="38" t="s">
        <v>96</v>
      </c>
      <c r="I53" t="s">
        <v>166</v>
      </c>
    </row>
    <row r="54" spans="3:9" x14ac:dyDescent="0.25">
      <c r="C54" s="93">
        <v>27</v>
      </c>
      <c r="G54" s="659"/>
      <c r="H54" s="38" t="s">
        <v>97</v>
      </c>
      <c r="I54" t="s">
        <v>166</v>
      </c>
    </row>
    <row r="55" spans="3:9" x14ac:dyDescent="0.25">
      <c r="C55" s="93">
        <v>28</v>
      </c>
      <c r="G55" s="659"/>
      <c r="H55" s="38" t="s">
        <v>98</v>
      </c>
      <c r="I55" t="s">
        <v>166</v>
      </c>
    </row>
    <row r="56" spans="3:9" x14ac:dyDescent="0.25">
      <c r="C56" s="93">
        <v>29</v>
      </c>
      <c r="G56" s="659"/>
      <c r="H56" s="38" t="s">
        <v>99</v>
      </c>
      <c r="I56" t="s">
        <v>166</v>
      </c>
    </row>
    <row r="57" spans="3:9" x14ac:dyDescent="0.25">
      <c r="C57" s="93">
        <v>30</v>
      </c>
      <c r="G57" s="659"/>
      <c r="H57" s="38" t="s">
        <v>100</v>
      </c>
      <c r="I57" t="s">
        <v>166</v>
      </c>
    </row>
    <row r="58" spans="3:9" x14ac:dyDescent="0.25">
      <c r="C58" s="93">
        <v>31</v>
      </c>
      <c r="G58" s="658"/>
      <c r="H58" s="34" t="s">
        <v>101</v>
      </c>
      <c r="I58" t="s">
        <v>166</v>
      </c>
    </row>
    <row r="59" spans="3:9" x14ac:dyDescent="0.25">
      <c r="C59" s="93"/>
      <c r="G59" s="36" t="s">
        <v>102</v>
      </c>
      <c r="H59" s="33" t="s">
        <v>103</v>
      </c>
      <c r="I59" t="s">
        <v>177</v>
      </c>
    </row>
    <row r="60" spans="3:9" x14ac:dyDescent="0.25">
      <c r="G60" s="41"/>
      <c r="H60" s="38" t="s">
        <v>104</v>
      </c>
      <c r="I60" t="s">
        <v>177</v>
      </c>
    </row>
    <row r="61" spans="3:9" x14ac:dyDescent="0.25">
      <c r="G61" s="41"/>
      <c r="H61" s="38" t="s">
        <v>105</v>
      </c>
      <c r="I61" t="s">
        <v>177</v>
      </c>
    </row>
    <row r="62" spans="3:9" x14ac:dyDescent="0.25">
      <c r="G62" s="41"/>
      <c r="H62" s="43" t="s">
        <v>178</v>
      </c>
      <c r="I62" t="s">
        <v>177</v>
      </c>
    </row>
    <row r="63" spans="3:9" x14ac:dyDescent="0.25">
      <c r="G63" s="41"/>
      <c r="H63" s="38" t="s">
        <v>106</v>
      </c>
      <c r="I63" t="s">
        <v>177</v>
      </c>
    </row>
    <row r="64" spans="3:9" x14ac:dyDescent="0.25">
      <c r="G64" s="41"/>
      <c r="H64" s="38" t="s">
        <v>107</v>
      </c>
      <c r="I64" t="s">
        <v>177</v>
      </c>
    </row>
    <row r="65" spans="7:9" x14ac:dyDescent="0.25">
      <c r="G65" s="41"/>
      <c r="H65" s="38" t="s">
        <v>108</v>
      </c>
      <c r="I65" t="s">
        <v>179</v>
      </c>
    </row>
    <row r="66" spans="7:9" x14ac:dyDescent="0.25">
      <c r="G66" s="41"/>
      <c r="H66" s="38" t="s">
        <v>109</v>
      </c>
      <c r="I66" t="s">
        <v>179</v>
      </c>
    </row>
    <row r="67" spans="7:9" x14ac:dyDescent="0.25">
      <c r="G67" s="41"/>
      <c r="H67" s="38" t="s">
        <v>110</v>
      </c>
      <c r="I67" t="s">
        <v>179</v>
      </c>
    </row>
    <row r="68" spans="7:9" x14ac:dyDescent="0.25">
      <c r="G68" s="41"/>
      <c r="H68" s="38" t="s">
        <v>111</v>
      </c>
      <c r="I68" t="s">
        <v>179</v>
      </c>
    </row>
    <row r="69" spans="7:9" x14ac:dyDescent="0.25">
      <c r="G69" s="41"/>
      <c r="H69" s="38" t="s">
        <v>112</v>
      </c>
      <c r="I69" t="s">
        <v>179</v>
      </c>
    </row>
    <row r="70" spans="7:9" ht="13.5" customHeight="1" x14ac:dyDescent="0.25">
      <c r="G70" s="44"/>
      <c r="H70" s="34" t="s">
        <v>113</v>
      </c>
      <c r="I70" t="s">
        <v>179</v>
      </c>
    </row>
    <row r="71" spans="7:9" x14ac:dyDescent="0.25">
      <c r="G71" s="45" t="s">
        <v>114</v>
      </c>
      <c r="H71" s="35" t="s">
        <v>115</v>
      </c>
      <c r="I71" t="s">
        <v>166</v>
      </c>
    </row>
    <row r="72" spans="7:9" x14ac:dyDescent="0.25">
      <c r="G72" s="46"/>
      <c r="H72" s="38" t="s">
        <v>116</v>
      </c>
      <c r="I72" t="s">
        <v>166</v>
      </c>
    </row>
    <row r="73" spans="7:9" x14ac:dyDescent="0.25">
      <c r="G73" s="46"/>
      <c r="H73" s="40" t="s">
        <v>180</v>
      </c>
      <c r="I73" t="s">
        <v>166</v>
      </c>
    </row>
    <row r="74" spans="7:9" ht="13.5" customHeight="1" x14ac:dyDescent="0.25">
      <c r="G74" s="46"/>
      <c r="H74" s="38" t="s">
        <v>117</v>
      </c>
      <c r="I74" t="s">
        <v>166</v>
      </c>
    </row>
    <row r="75" spans="7:9" x14ac:dyDescent="0.25">
      <c r="G75" s="46"/>
      <c r="H75" s="38" t="s">
        <v>118</v>
      </c>
      <c r="I75" t="s">
        <v>166</v>
      </c>
    </row>
    <row r="76" spans="7:9" ht="13.5" customHeight="1" x14ac:dyDescent="0.25">
      <c r="G76" s="46"/>
      <c r="H76" s="40" t="s">
        <v>181</v>
      </c>
      <c r="I76" t="s">
        <v>166</v>
      </c>
    </row>
    <row r="77" spans="7:9" ht="13.5" customHeight="1" x14ac:dyDescent="0.25">
      <c r="G77" s="657" t="s">
        <v>182</v>
      </c>
      <c r="H77" s="35" t="s">
        <v>119</v>
      </c>
      <c r="I77" t="s">
        <v>166</v>
      </c>
    </row>
    <row r="78" spans="7:9" x14ac:dyDescent="0.25">
      <c r="G78" s="659"/>
      <c r="H78" s="38" t="s">
        <v>183</v>
      </c>
      <c r="I78" t="s">
        <v>166</v>
      </c>
    </row>
    <row r="79" spans="7:9" ht="13.5" customHeight="1" x14ac:dyDescent="0.25">
      <c r="G79" s="659"/>
      <c r="H79" s="47" t="s">
        <v>184</v>
      </c>
      <c r="I79" t="s">
        <v>185</v>
      </c>
    </row>
    <row r="80" spans="7:9" x14ac:dyDescent="0.25">
      <c r="G80" s="658"/>
      <c r="H80" s="34" t="s">
        <v>120</v>
      </c>
      <c r="I80" t="s">
        <v>185</v>
      </c>
    </row>
    <row r="81" spans="7:9" ht="13.5" customHeight="1" x14ac:dyDescent="0.25">
      <c r="G81" s="657" t="s">
        <v>186</v>
      </c>
      <c r="H81" s="35" t="s">
        <v>121</v>
      </c>
      <c r="I81" t="s">
        <v>169</v>
      </c>
    </row>
    <row r="82" spans="7:9" x14ac:dyDescent="0.25">
      <c r="G82" s="659"/>
      <c r="H82" s="40" t="s">
        <v>195</v>
      </c>
      <c r="I82" t="s">
        <v>185</v>
      </c>
    </row>
    <row r="83" spans="7:9" ht="13.5" customHeight="1" x14ac:dyDescent="0.25">
      <c r="G83" s="659"/>
      <c r="H83" s="38" t="s">
        <v>122</v>
      </c>
      <c r="I83" t="s">
        <v>185</v>
      </c>
    </row>
    <row r="84" spans="7:9" x14ac:dyDescent="0.25">
      <c r="G84" s="658"/>
      <c r="H84" s="40" t="s">
        <v>196</v>
      </c>
      <c r="I84" t="s">
        <v>185</v>
      </c>
    </row>
    <row r="85" spans="7:9" ht="13.5" customHeight="1" x14ac:dyDescent="0.25">
      <c r="G85" s="657" t="s">
        <v>187</v>
      </c>
      <c r="H85" s="35" t="s">
        <v>123</v>
      </c>
      <c r="I85" t="s">
        <v>185</v>
      </c>
    </row>
    <row r="86" spans="7:9" ht="13.5" customHeight="1" x14ac:dyDescent="0.25">
      <c r="G86" s="659"/>
      <c r="H86" s="38" t="s">
        <v>188</v>
      </c>
      <c r="I86" t="s">
        <v>179</v>
      </c>
    </row>
    <row r="87" spans="7:9" x14ac:dyDescent="0.25">
      <c r="G87" s="658"/>
      <c r="H87" s="38" t="s">
        <v>189</v>
      </c>
      <c r="I87" t="s">
        <v>179</v>
      </c>
    </row>
    <row r="88" spans="7:9" ht="13.5" customHeight="1" x14ac:dyDescent="0.25">
      <c r="G88" s="657" t="s">
        <v>190</v>
      </c>
      <c r="H88" s="35" t="s">
        <v>124</v>
      </c>
      <c r="I88" t="s">
        <v>185</v>
      </c>
    </row>
    <row r="89" spans="7:9" x14ac:dyDescent="0.25">
      <c r="G89" s="659"/>
      <c r="H89" s="38" t="s">
        <v>125</v>
      </c>
      <c r="I89" t="s">
        <v>185</v>
      </c>
    </row>
    <row r="90" spans="7:9" x14ac:dyDescent="0.25">
      <c r="G90" s="658"/>
      <c r="H90" s="34" t="s">
        <v>126</v>
      </c>
      <c r="I90" t="s">
        <v>185</v>
      </c>
    </row>
    <row r="91" spans="7:9" x14ac:dyDescent="0.25">
      <c r="G91" s="657" t="s">
        <v>197</v>
      </c>
      <c r="H91" s="35" t="s">
        <v>127</v>
      </c>
      <c r="I91" t="s">
        <v>185</v>
      </c>
    </row>
    <row r="92" spans="7:9" x14ac:dyDescent="0.25">
      <c r="G92" s="658"/>
      <c r="H92" s="34" t="s">
        <v>128</v>
      </c>
      <c r="I92" t="s">
        <v>185</v>
      </c>
    </row>
    <row r="93" spans="7:9" x14ac:dyDescent="0.25">
      <c r="G93" s="657" t="s">
        <v>129</v>
      </c>
      <c r="H93" s="35" t="s">
        <v>130</v>
      </c>
      <c r="I93" t="s">
        <v>185</v>
      </c>
    </row>
    <row r="94" spans="7:9" x14ac:dyDescent="0.25">
      <c r="G94" s="659"/>
      <c r="H94" s="38" t="s">
        <v>131</v>
      </c>
      <c r="I94" t="s">
        <v>169</v>
      </c>
    </row>
    <row r="95" spans="7:9" x14ac:dyDescent="0.25">
      <c r="G95" s="658"/>
      <c r="H95" s="34" t="s">
        <v>132</v>
      </c>
      <c r="I95" t="s">
        <v>185</v>
      </c>
    </row>
    <row r="96" spans="7:9" ht="13.5" customHeight="1" x14ac:dyDescent="0.25">
      <c r="G96" s="657" t="s">
        <v>198</v>
      </c>
      <c r="H96" s="35" t="s">
        <v>133</v>
      </c>
      <c r="I96" t="s">
        <v>185</v>
      </c>
    </row>
    <row r="97" spans="7:9" x14ac:dyDescent="0.25">
      <c r="G97" s="658"/>
      <c r="H97" s="34" t="s">
        <v>134</v>
      </c>
      <c r="I97" t="s">
        <v>185</v>
      </c>
    </row>
    <row r="98" spans="7:9" ht="13.5" customHeight="1" x14ac:dyDescent="0.25">
      <c r="G98" s="657" t="s">
        <v>199</v>
      </c>
      <c r="H98" s="35" t="s">
        <v>135</v>
      </c>
      <c r="I98" t="s">
        <v>185</v>
      </c>
    </row>
    <row r="99" spans="7:9" x14ac:dyDescent="0.25">
      <c r="G99" s="659"/>
      <c r="H99" s="38" t="s">
        <v>136</v>
      </c>
      <c r="I99" t="s">
        <v>185</v>
      </c>
    </row>
    <row r="100" spans="7:9" x14ac:dyDescent="0.25">
      <c r="G100" s="659"/>
      <c r="H100" s="38" t="s">
        <v>137</v>
      </c>
      <c r="I100" t="s">
        <v>185</v>
      </c>
    </row>
    <row r="101" spans="7:9" x14ac:dyDescent="0.25">
      <c r="G101" s="659"/>
      <c r="H101" s="38" t="s">
        <v>138</v>
      </c>
      <c r="I101" t="s">
        <v>185</v>
      </c>
    </row>
    <row r="102" spans="7:9" x14ac:dyDescent="0.25">
      <c r="G102" s="659"/>
      <c r="H102" s="38" t="s">
        <v>139</v>
      </c>
      <c r="I102" t="s">
        <v>185</v>
      </c>
    </row>
    <row r="103" spans="7:9" x14ac:dyDescent="0.25">
      <c r="G103" s="659"/>
      <c r="H103" s="38" t="s">
        <v>140</v>
      </c>
      <c r="I103" t="s">
        <v>185</v>
      </c>
    </row>
    <row r="104" spans="7:9" x14ac:dyDescent="0.25">
      <c r="G104" s="659"/>
      <c r="H104" s="38" t="s">
        <v>141</v>
      </c>
      <c r="I104" t="s">
        <v>185</v>
      </c>
    </row>
    <row r="105" spans="7:9" ht="13.5" customHeight="1" x14ac:dyDescent="0.25">
      <c r="G105" s="659"/>
      <c r="H105" s="38" t="s">
        <v>142</v>
      </c>
      <c r="I105" t="s">
        <v>185</v>
      </c>
    </row>
    <row r="106" spans="7:9" x14ac:dyDescent="0.25">
      <c r="G106" s="658"/>
      <c r="H106" s="34" t="s">
        <v>143</v>
      </c>
      <c r="I106" t="s">
        <v>185</v>
      </c>
    </row>
    <row r="107" spans="7:9" ht="13.5" customHeight="1" x14ac:dyDescent="0.25">
      <c r="G107" s="657" t="s">
        <v>200</v>
      </c>
      <c r="H107" s="35" t="s">
        <v>144</v>
      </c>
      <c r="I107" t="s">
        <v>166</v>
      </c>
    </row>
    <row r="108" spans="7:9" x14ac:dyDescent="0.25">
      <c r="G108" s="658"/>
      <c r="H108" s="34" t="s">
        <v>145</v>
      </c>
      <c r="I108" t="s">
        <v>166</v>
      </c>
    </row>
    <row r="109" spans="7:9" x14ac:dyDescent="0.25">
      <c r="G109" s="48" t="s">
        <v>201</v>
      </c>
      <c r="H109" s="49" t="s">
        <v>146</v>
      </c>
      <c r="I109" t="s">
        <v>166</v>
      </c>
    </row>
  </sheetData>
  <mergeCells count="16">
    <mergeCell ref="G40:G46"/>
    <mergeCell ref="G4:G5"/>
    <mergeCell ref="G6:G7"/>
    <mergeCell ref="G9:G11"/>
    <mergeCell ref="G12:G35"/>
    <mergeCell ref="G36:G39"/>
    <mergeCell ref="G107:G108"/>
    <mergeCell ref="G51:G58"/>
    <mergeCell ref="G77:G80"/>
    <mergeCell ref="G81:G84"/>
    <mergeCell ref="G85:G87"/>
    <mergeCell ref="G88:G90"/>
    <mergeCell ref="G91:G92"/>
    <mergeCell ref="G93:G95"/>
    <mergeCell ref="G96:G97"/>
    <mergeCell ref="G98:G106"/>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view="pageBreakPreview" zoomScaleNormal="100" zoomScaleSheetLayoutView="100" workbookViewId="0">
      <selection activeCell="C6" sqref="C6:E7"/>
    </sheetView>
  </sheetViews>
  <sheetFormatPr defaultColWidth="9" defaultRowHeight="13.3" x14ac:dyDescent="0.25"/>
  <cols>
    <col min="1" max="1" width="4.15234375" style="6" customWidth="1"/>
    <col min="2" max="2" width="5.61328125" style="6" customWidth="1"/>
    <col min="3" max="3" width="1.84375" style="6" customWidth="1"/>
    <col min="4" max="4" width="8.61328125" style="6" customWidth="1"/>
    <col min="5" max="5" width="20.61328125" style="6" customWidth="1"/>
    <col min="6" max="7" width="10.61328125" style="6" customWidth="1"/>
    <col min="8" max="8" width="1.84375" style="6" customWidth="1"/>
    <col min="9" max="9" width="6" style="6" customWidth="1"/>
    <col min="10" max="10" width="3.15234375" style="6" customWidth="1"/>
    <col min="11" max="11" width="1.765625" style="6" customWidth="1"/>
    <col min="12" max="12" width="7.15234375" style="6" customWidth="1"/>
    <col min="13" max="13" width="4.84375" style="6" customWidth="1"/>
    <col min="14" max="14" width="47.765625" style="6" hidden="1" customWidth="1"/>
    <col min="15" max="15" width="9" style="6" hidden="1" customWidth="1"/>
    <col min="16" max="18" width="35.61328125" style="6" hidden="1" customWidth="1"/>
    <col min="19" max="19" width="48.765625" style="6" hidden="1" customWidth="1"/>
    <col min="20" max="20" width="66.15234375" style="6" customWidth="1"/>
    <col min="21" max="16384" width="9" style="6"/>
  </cols>
  <sheetData>
    <row r="1" spans="1:19" s="27" customFormat="1" x14ac:dyDescent="0.25">
      <c r="A1" s="188" t="s">
        <v>32</v>
      </c>
      <c r="B1" s="188"/>
      <c r="C1" s="188"/>
      <c r="D1" s="188"/>
      <c r="E1" s="188"/>
      <c r="F1" s="188"/>
      <c r="G1" s="188"/>
      <c r="H1" s="188"/>
      <c r="I1" s="188"/>
      <c r="J1" s="188"/>
      <c r="K1" s="188"/>
      <c r="L1" s="188"/>
      <c r="M1" s="188"/>
    </row>
    <row r="2" spans="1:19" s="3" customFormat="1" ht="16.75" x14ac:dyDescent="0.25">
      <c r="A2" s="660" t="s">
        <v>2</v>
      </c>
      <c r="B2" s="660"/>
      <c r="C2" s="660"/>
      <c r="D2" s="660"/>
      <c r="E2" s="660"/>
      <c r="F2" s="660"/>
      <c r="G2" s="660"/>
      <c r="H2" s="660"/>
      <c r="I2" s="660"/>
      <c r="J2" s="660"/>
      <c r="K2" s="660"/>
      <c r="L2" s="660"/>
      <c r="M2" s="660"/>
      <c r="P2" s="95" t="s">
        <v>320</v>
      </c>
      <c r="Q2" s="95" t="s">
        <v>177</v>
      </c>
      <c r="R2" s="95" t="s">
        <v>321</v>
      </c>
      <c r="S2" s="95" t="s">
        <v>179</v>
      </c>
    </row>
    <row r="3" spans="1:19" s="3" customFormat="1" ht="12" customHeight="1" x14ac:dyDescent="0.25">
      <c r="A3" s="189"/>
      <c r="B3" s="203"/>
      <c r="C3" s="203"/>
      <c r="D3" s="189"/>
      <c r="E3" s="189"/>
      <c r="F3" s="189"/>
      <c r="G3" s="189"/>
      <c r="H3" s="189"/>
      <c r="I3" s="189"/>
      <c r="J3" s="189"/>
      <c r="K3" s="189"/>
      <c r="L3" s="189"/>
      <c r="M3" s="189"/>
      <c r="P3" s="50" t="s">
        <v>322</v>
      </c>
      <c r="Q3" s="50" t="s">
        <v>323</v>
      </c>
      <c r="R3" s="50" t="s">
        <v>324</v>
      </c>
      <c r="S3" s="50" t="s">
        <v>325</v>
      </c>
    </row>
    <row r="4" spans="1:19" s="27" customFormat="1" ht="22.5" customHeight="1" x14ac:dyDescent="0.25">
      <c r="A4" s="188" t="s">
        <v>326</v>
      </c>
      <c r="B4" s="188" t="s">
        <v>327</v>
      </c>
      <c r="C4" s="188"/>
      <c r="D4" s="188"/>
      <c r="E4" s="188"/>
      <c r="F4" s="188"/>
      <c r="G4" s="188"/>
      <c r="H4" s="188"/>
      <c r="I4" s="188"/>
      <c r="J4" s="188"/>
      <c r="K4" s="188"/>
      <c r="L4" s="188"/>
      <c r="M4" s="188"/>
      <c r="P4" s="50" t="s">
        <v>328</v>
      </c>
      <c r="Q4" s="50" t="s">
        <v>329</v>
      </c>
      <c r="R4" s="50" t="s">
        <v>330</v>
      </c>
      <c r="S4" s="50" t="s">
        <v>331</v>
      </c>
    </row>
    <row r="5" spans="1:19" s="7" customFormat="1" ht="21" customHeight="1" x14ac:dyDescent="0.25">
      <c r="A5" s="661" t="s">
        <v>3</v>
      </c>
      <c r="B5" s="662"/>
      <c r="C5" s="663"/>
      <c r="D5" s="664"/>
      <c r="E5" s="665"/>
      <c r="F5" s="666" t="s">
        <v>4</v>
      </c>
      <c r="G5" s="190" t="s">
        <v>3</v>
      </c>
      <c r="H5" s="669"/>
      <c r="I5" s="669"/>
      <c r="J5" s="669"/>
      <c r="K5" s="669"/>
      <c r="L5" s="670"/>
      <c r="M5" s="671"/>
      <c r="P5" s="50" t="s">
        <v>332</v>
      </c>
      <c r="Q5" s="50" t="s">
        <v>333</v>
      </c>
      <c r="R5" s="50" t="s">
        <v>334</v>
      </c>
      <c r="S5" s="50" t="s">
        <v>335</v>
      </c>
    </row>
    <row r="6" spans="1:19" s="7" customFormat="1" ht="24" customHeight="1" x14ac:dyDescent="0.25">
      <c r="A6" s="672" t="s">
        <v>5</v>
      </c>
      <c r="B6" s="673"/>
      <c r="C6" s="676"/>
      <c r="D6" s="677"/>
      <c r="E6" s="678"/>
      <c r="F6" s="667"/>
      <c r="G6" s="191" t="s">
        <v>6</v>
      </c>
      <c r="H6" s="682"/>
      <c r="I6" s="683"/>
      <c r="J6" s="683"/>
      <c r="K6" s="683"/>
      <c r="L6" s="683"/>
      <c r="M6" s="684"/>
      <c r="P6" s="50" t="s">
        <v>336</v>
      </c>
      <c r="Q6" s="50" t="s">
        <v>337</v>
      </c>
      <c r="R6" s="50" t="s">
        <v>338</v>
      </c>
      <c r="S6" s="50" t="s">
        <v>339</v>
      </c>
    </row>
    <row r="7" spans="1:19" s="7" customFormat="1" ht="24" customHeight="1" x14ac:dyDescent="0.25">
      <c r="A7" s="674"/>
      <c r="B7" s="675"/>
      <c r="C7" s="679"/>
      <c r="D7" s="680"/>
      <c r="E7" s="681"/>
      <c r="F7" s="668"/>
      <c r="G7" s="192" t="s">
        <v>7</v>
      </c>
      <c r="H7" s="685"/>
      <c r="I7" s="685"/>
      <c r="J7" s="685"/>
      <c r="K7" s="685"/>
      <c r="L7" s="685"/>
      <c r="M7" s="686"/>
      <c r="P7" s="50" t="s">
        <v>340</v>
      </c>
      <c r="Q7" s="50" t="s">
        <v>341</v>
      </c>
      <c r="R7" s="50" t="s">
        <v>342</v>
      </c>
      <c r="S7" s="50" t="s">
        <v>343</v>
      </c>
    </row>
    <row r="8" spans="1:19" s="7" customFormat="1" ht="20.25" customHeight="1" x14ac:dyDescent="0.25">
      <c r="A8" s="674" t="s">
        <v>35</v>
      </c>
      <c r="B8" s="675"/>
      <c r="C8" s="193" t="s">
        <v>8</v>
      </c>
      <c r="D8" s="700"/>
      <c r="E8" s="701"/>
      <c r="F8" s="666" t="s">
        <v>9</v>
      </c>
      <c r="G8" s="689"/>
      <c r="H8" s="687" t="s">
        <v>10</v>
      </c>
      <c r="I8" s="689"/>
      <c r="J8" s="689"/>
      <c r="K8" s="687" t="s">
        <v>10</v>
      </c>
      <c r="L8" s="689"/>
      <c r="M8" s="690"/>
      <c r="P8" s="50" t="s">
        <v>344</v>
      </c>
      <c r="Q8" s="50" t="s">
        <v>345</v>
      </c>
      <c r="R8" s="50" t="s">
        <v>346</v>
      </c>
      <c r="S8" s="50" t="s">
        <v>347</v>
      </c>
    </row>
    <row r="9" spans="1:19" s="7" customFormat="1" ht="34.5" customHeight="1" x14ac:dyDescent="0.25">
      <c r="A9" s="674"/>
      <c r="B9" s="675"/>
      <c r="C9" s="693"/>
      <c r="D9" s="693"/>
      <c r="E9" s="694"/>
      <c r="F9" s="668"/>
      <c r="G9" s="691"/>
      <c r="H9" s="688"/>
      <c r="I9" s="691"/>
      <c r="J9" s="691"/>
      <c r="K9" s="688"/>
      <c r="L9" s="691"/>
      <c r="M9" s="692"/>
      <c r="P9" s="50" t="s">
        <v>348</v>
      </c>
      <c r="Q9" s="50"/>
      <c r="R9" s="50" t="s">
        <v>349</v>
      </c>
      <c r="S9" s="50" t="s">
        <v>350</v>
      </c>
    </row>
    <row r="10" spans="1:19" s="7" customFormat="1" ht="27" customHeight="1" x14ac:dyDescent="0.25">
      <c r="A10" s="695" t="s">
        <v>24</v>
      </c>
      <c r="B10" s="696"/>
      <c r="C10" s="697"/>
      <c r="D10" s="698"/>
      <c r="E10" s="698"/>
      <c r="F10" s="698"/>
      <c r="G10" s="698"/>
      <c r="H10" s="698"/>
      <c r="I10" s="698"/>
      <c r="J10" s="698"/>
      <c r="K10" s="698"/>
      <c r="L10" s="698"/>
      <c r="M10" s="699"/>
      <c r="P10" s="50" t="s">
        <v>351</v>
      </c>
      <c r="Q10" s="50"/>
      <c r="R10" s="50" t="s">
        <v>352</v>
      </c>
      <c r="S10" s="50" t="s">
        <v>353</v>
      </c>
    </row>
    <row r="11" spans="1:19" s="7" customFormat="1" ht="20.25" customHeight="1" x14ac:dyDescent="0.25">
      <c r="A11" s="674" t="s">
        <v>524</v>
      </c>
      <c r="B11" s="675"/>
      <c r="C11" s="193" t="s">
        <v>8</v>
      </c>
      <c r="D11" s="702"/>
      <c r="E11" s="703"/>
      <c r="F11" s="666" t="s">
        <v>9</v>
      </c>
      <c r="G11" s="689"/>
      <c r="H11" s="687" t="s">
        <v>10</v>
      </c>
      <c r="I11" s="689"/>
      <c r="J11" s="689"/>
      <c r="K11" s="687" t="s">
        <v>10</v>
      </c>
      <c r="L11" s="689"/>
      <c r="M11" s="690"/>
      <c r="P11" s="50" t="s">
        <v>354</v>
      </c>
      <c r="Q11" s="50"/>
      <c r="R11" s="50" t="s">
        <v>355</v>
      </c>
      <c r="S11" s="50"/>
    </row>
    <row r="12" spans="1:19" s="7" customFormat="1" ht="36" customHeight="1" x14ac:dyDescent="0.25">
      <c r="A12" s="674"/>
      <c r="B12" s="675"/>
      <c r="C12" s="693"/>
      <c r="D12" s="693"/>
      <c r="E12" s="694"/>
      <c r="F12" s="668"/>
      <c r="G12" s="691"/>
      <c r="H12" s="688"/>
      <c r="I12" s="691"/>
      <c r="J12" s="691"/>
      <c r="K12" s="688"/>
      <c r="L12" s="691"/>
      <c r="M12" s="692"/>
      <c r="P12" s="50" t="s">
        <v>356</v>
      </c>
      <c r="Q12" s="50"/>
      <c r="R12" s="50" t="s">
        <v>357</v>
      </c>
      <c r="S12" s="50"/>
    </row>
    <row r="13" spans="1:19" s="7" customFormat="1" ht="20.25" customHeight="1" x14ac:dyDescent="0.25">
      <c r="A13" s="674" t="s">
        <v>34</v>
      </c>
      <c r="B13" s="675"/>
      <c r="C13" s="193" t="s">
        <v>8</v>
      </c>
      <c r="D13" s="702"/>
      <c r="E13" s="703"/>
      <c r="F13" s="666" t="s">
        <v>9</v>
      </c>
      <c r="G13" s="689"/>
      <c r="H13" s="687" t="s">
        <v>10</v>
      </c>
      <c r="I13" s="689"/>
      <c r="J13" s="689"/>
      <c r="K13" s="687" t="s">
        <v>10</v>
      </c>
      <c r="L13" s="689"/>
      <c r="M13" s="690"/>
      <c r="P13" s="50" t="s">
        <v>358</v>
      </c>
      <c r="Q13" s="50"/>
      <c r="R13" s="50" t="s">
        <v>359</v>
      </c>
      <c r="S13" s="50"/>
    </row>
    <row r="14" spans="1:19" s="7" customFormat="1" ht="41.25" customHeight="1" x14ac:dyDescent="0.25">
      <c r="A14" s="674"/>
      <c r="B14" s="675"/>
      <c r="C14" s="693"/>
      <c r="D14" s="704"/>
      <c r="E14" s="705"/>
      <c r="F14" s="668"/>
      <c r="G14" s="691"/>
      <c r="H14" s="688"/>
      <c r="I14" s="691"/>
      <c r="J14" s="691"/>
      <c r="K14" s="688"/>
      <c r="L14" s="691"/>
      <c r="M14" s="692"/>
      <c r="P14" s="50" t="s">
        <v>360</v>
      </c>
      <c r="Q14" s="50"/>
      <c r="R14" s="50" t="s">
        <v>361</v>
      </c>
      <c r="S14" s="50"/>
    </row>
    <row r="15" spans="1:19" s="7" customFormat="1" ht="21" customHeight="1" x14ac:dyDescent="0.2">
      <c r="A15" s="674" t="s">
        <v>33</v>
      </c>
      <c r="B15" s="706"/>
      <c r="C15" s="707" t="s">
        <v>3</v>
      </c>
      <c r="D15" s="707"/>
      <c r="E15" s="223"/>
      <c r="F15" s="194" t="s">
        <v>11</v>
      </c>
      <c r="G15" s="708"/>
      <c r="H15" s="708"/>
      <c r="I15" s="708"/>
      <c r="J15" s="708"/>
      <c r="K15" s="708"/>
      <c r="L15" s="708"/>
      <c r="M15" s="709"/>
      <c r="P15" s="50" t="s">
        <v>362</v>
      </c>
      <c r="Q15" s="50"/>
      <c r="R15" s="50" t="s">
        <v>363</v>
      </c>
      <c r="S15" s="50"/>
    </row>
    <row r="16" spans="1:19" s="7" customFormat="1" ht="5.25" customHeight="1" x14ac:dyDescent="0.2">
      <c r="A16" s="674"/>
      <c r="B16" s="706"/>
      <c r="C16" s="712" t="s">
        <v>6</v>
      </c>
      <c r="D16" s="713"/>
      <c r="E16" s="716"/>
      <c r="F16" s="195"/>
      <c r="G16" s="710"/>
      <c r="H16" s="710"/>
      <c r="I16" s="710"/>
      <c r="J16" s="710"/>
      <c r="K16" s="710"/>
      <c r="L16" s="710"/>
      <c r="M16" s="711"/>
      <c r="P16" s="50" t="s">
        <v>364</v>
      </c>
      <c r="Q16" s="50"/>
      <c r="R16" s="50" t="s">
        <v>365</v>
      </c>
      <c r="S16" s="50"/>
    </row>
    <row r="17" spans="1:21" s="7" customFormat="1" ht="33" customHeight="1" x14ac:dyDescent="0.25">
      <c r="A17" s="674"/>
      <c r="B17" s="706"/>
      <c r="C17" s="714"/>
      <c r="D17" s="715"/>
      <c r="E17" s="717"/>
      <c r="F17" s="196" t="s">
        <v>366</v>
      </c>
      <c r="G17" s="710"/>
      <c r="H17" s="710"/>
      <c r="I17" s="710"/>
      <c r="J17" s="710"/>
      <c r="K17" s="710"/>
      <c r="L17" s="710"/>
      <c r="M17" s="711"/>
      <c r="P17" s="50" t="s">
        <v>367</v>
      </c>
      <c r="Q17" s="50"/>
      <c r="R17" s="50" t="s">
        <v>368</v>
      </c>
      <c r="S17" s="50"/>
    </row>
    <row r="18" spans="1:21" s="7" customFormat="1" ht="27" customHeight="1" x14ac:dyDescent="0.25">
      <c r="A18" s="674"/>
      <c r="B18" s="706"/>
      <c r="C18" s="718" t="s">
        <v>12</v>
      </c>
      <c r="D18" s="718"/>
      <c r="E18" s="719"/>
      <c r="F18" s="720"/>
      <c r="G18" s="720"/>
      <c r="H18" s="720"/>
      <c r="I18" s="720"/>
      <c r="J18" s="720"/>
      <c r="K18" s="720"/>
      <c r="L18" s="720"/>
      <c r="M18" s="721"/>
      <c r="P18" s="50" t="s">
        <v>369</v>
      </c>
      <c r="Q18" s="50"/>
      <c r="R18" s="50" t="s">
        <v>370</v>
      </c>
      <c r="S18" s="50"/>
    </row>
    <row r="19" spans="1:21" s="7" customFormat="1" ht="36.75" customHeight="1" x14ac:dyDescent="0.25">
      <c r="A19" s="674" t="s">
        <v>525</v>
      </c>
      <c r="B19" s="706"/>
      <c r="C19" s="722" t="s">
        <v>13</v>
      </c>
      <c r="D19" s="723"/>
      <c r="E19" s="224"/>
      <c r="F19" s="666" t="s">
        <v>15</v>
      </c>
      <c r="G19" s="724"/>
      <c r="H19" s="725"/>
      <c r="I19" s="725"/>
      <c r="J19" s="725"/>
      <c r="K19" s="725"/>
      <c r="L19" s="726"/>
      <c r="M19" s="197" t="s">
        <v>16</v>
      </c>
      <c r="P19" s="50" t="s">
        <v>371</v>
      </c>
      <c r="Q19" s="50"/>
      <c r="R19" s="50" t="s">
        <v>372</v>
      </c>
      <c r="S19" s="50"/>
      <c r="T19" s="97" t="b">
        <f>IF($E$22="製造業その他",IF(OR($G$19&lt;=300000000,$G$21&lt;=300),"","←中小企業要件から外れています"),IF($E$22="卸売業",IF(OR($G$19&lt;=100000000,$G$21&lt;=100),"","←中小企業要件から外れています"),IF($E$22="サービス業",IF(OR($G$19&lt;=50000000,$G$21&lt;=100),"","←中小企業要件から外れています"),IF($E$22="小売業",IF(OR($G$19&lt;=50000000,$G$21&lt;=50),"","←中小企業要件から外れています")))))</f>
        <v>0</v>
      </c>
      <c r="U19" s="96" t="e">
        <f>J20/G19</f>
        <v>#DIV/0!</v>
      </c>
    </row>
    <row r="20" spans="1:21" s="7" customFormat="1" ht="42" customHeight="1" x14ac:dyDescent="0.25">
      <c r="A20" s="674"/>
      <c r="B20" s="706"/>
      <c r="C20" s="727" t="s">
        <v>17</v>
      </c>
      <c r="D20" s="728"/>
      <c r="E20" s="225"/>
      <c r="F20" s="668"/>
      <c r="G20" s="729" t="s">
        <v>18</v>
      </c>
      <c r="H20" s="729"/>
      <c r="I20" s="730"/>
      <c r="J20" s="731"/>
      <c r="K20" s="731"/>
      <c r="L20" s="731"/>
      <c r="M20" s="198" t="s">
        <v>19</v>
      </c>
      <c r="N20" s="97"/>
      <c r="P20" s="50" t="s">
        <v>373</v>
      </c>
      <c r="Q20" s="50"/>
      <c r="R20" s="50" t="s">
        <v>374</v>
      </c>
      <c r="S20" s="50"/>
      <c r="T20" s="98" t="e">
        <f>IF(J20/G19&gt;=0.5,"←みなし大企業に該当している可能性があります","")</f>
        <v>#DIV/0!</v>
      </c>
    </row>
    <row r="21" spans="1:21" s="7" customFormat="1" ht="39" customHeight="1" x14ac:dyDescent="0.25">
      <c r="A21" s="674" t="s">
        <v>20</v>
      </c>
      <c r="B21" s="675"/>
      <c r="C21" s="735"/>
      <c r="D21" s="735"/>
      <c r="E21" s="199" t="s">
        <v>21</v>
      </c>
      <c r="F21" s="200" t="s">
        <v>22</v>
      </c>
      <c r="G21" s="226"/>
      <c r="H21" s="736" t="s">
        <v>36</v>
      </c>
      <c r="I21" s="736"/>
      <c r="J21" s="736"/>
      <c r="K21" s="735"/>
      <c r="L21" s="735"/>
      <c r="M21" s="201" t="s">
        <v>23</v>
      </c>
      <c r="P21" s="50" t="s">
        <v>375</v>
      </c>
      <c r="Q21" s="50"/>
      <c r="R21" s="50" t="s">
        <v>376</v>
      </c>
      <c r="S21" s="50"/>
      <c r="T21" s="97" t="b">
        <f>IF($E$22="製造業その他",IF(OR($G$19&lt;=300000000,$G$21&lt;=300),"","←中小企業要件から外れています"),IF($E$22="卸売業",IF(OR($G$19&lt;=100000000,$G$21&lt;=100),"","←中小企業要件から外れています"),IF($E$22="サービス業",IF(OR($G$19&lt;=50000000,$G$21&lt;=100),"","←中小企業要件から外れています"),IF($E$22="小売業",IF(OR($G$19&lt;=50000000,$G$21&lt;=50),"","←中小企業要件から外れています")))))</f>
        <v>0</v>
      </c>
    </row>
    <row r="22" spans="1:21" s="7" customFormat="1" ht="41.25" customHeight="1" x14ac:dyDescent="0.25">
      <c r="A22" s="674" t="s">
        <v>377</v>
      </c>
      <c r="B22" s="675"/>
      <c r="C22" s="737" t="s">
        <v>378</v>
      </c>
      <c r="D22" s="738"/>
      <c r="E22" s="227"/>
      <c r="F22" s="202" t="s">
        <v>379</v>
      </c>
      <c r="G22" s="739"/>
      <c r="H22" s="740"/>
      <c r="I22" s="740"/>
      <c r="J22" s="740"/>
      <c r="K22" s="740"/>
      <c r="L22" s="740"/>
      <c r="M22" s="741"/>
      <c r="N22" s="99"/>
      <c r="P22" s="50" t="s">
        <v>380</v>
      </c>
      <c r="Q22" s="50"/>
      <c r="R22" s="50" t="s">
        <v>381</v>
      </c>
      <c r="S22" s="50"/>
      <c r="T22" s="99" t="s">
        <v>382</v>
      </c>
    </row>
    <row r="23" spans="1:21" s="7" customFormat="1" ht="74.25" customHeight="1" x14ac:dyDescent="0.25">
      <c r="A23" s="674" t="s">
        <v>25</v>
      </c>
      <c r="B23" s="706"/>
      <c r="C23" s="732"/>
      <c r="D23" s="733"/>
      <c r="E23" s="733"/>
      <c r="F23" s="733"/>
      <c r="G23" s="733"/>
      <c r="H23" s="733"/>
      <c r="I23" s="733"/>
      <c r="J23" s="733"/>
      <c r="K23" s="733"/>
      <c r="L23" s="733"/>
      <c r="M23" s="734"/>
      <c r="P23" s="50" t="s">
        <v>383</v>
      </c>
      <c r="Q23" s="50"/>
      <c r="R23" s="50" t="s">
        <v>384</v>
      </c>
      <c r="S23" s="50"/>
    </row>
    <row r="24" spans="1:21" s="7" customFormat="1" ht="71.25" customHeight="1" x14ac:dyDescent="0.25">
      <c r="A24" s="674" t="s">
        <v>26</v>
      </c>
      <c r="B24" s="706"/>
      <c r="C24" s="732"/>
      <c r="D24" s="733"/>
      <c r="E24" s="733"/>
      <c r="F24" s="733"/>
      <c r="G24" s="733"/>
      <c r="H24" s="733"/>
      <c r="I24" s="733"/>
      <c r="J24" s="733"/>
      <c r="K24" s="733"/>
      <c r="L24" s="733"/>
      <c r="M24" s="734"/>
      <c r="P24" s="50" t="s">
        <v>385</v>
      </c>
      <c r="Q24" s="50"/>
      <c r="R24" s="50" t="s">
        <v>386</v>
      </c>
      <c r="S24" s="50"/>
    </row>
    <row r="25" spans="1:21" s="7" customFormat="1" ht="18" customHeight="1" x14ac:dyDescent="0.25">
      <c r="B25" s="5"/>
      <c r="C25" s="5"/>
      <c r="D25" s="5"/>
      <c r="E25" s="5"/>
      <c r="F25" s="5"/>
      <c r="G25" s="5"/>
      <c r="H25" s="5"/>
      <c r="I25" s="5"/>
      <c r="J25" s="5"/>
      <c r="K25" s="5"/>
      <c r="L25" s="5"/>
      <c r="M25" s="5"/>
      <c r="P25" s="50" t="s">
        <v>387</v>
      </c>
      <c r="Q25" s="50"/>
      <c r="R25" s="50" t="s">
        <v>388</v>
      </c>
      <c r="S25" s="50"/>
    </row>
    <row r="26" spans="1:21" s="27" customFormat="1" ht="18" customHeight="1" x14ac:dyDescent="0.25">
      <c r="P26" s="50" t="s">
        <v>389</v>
      </c>
      <c r="Q26" s="50"/>
      <c r="R26" s="50" t="s">
        <v>390</v>
      </c>
      <c r="S26" s="50"/>
    </row>
    <row r="27" spans="1:21" s="7" customFormat="1" ht="30" customHeight="1" x14ac:dyDescent="0.25">
      <c r="A27" s="100"/>
      <c r="B27" s="100"/>
      <c r="C27" s="100"/>
      <c r="D27" s="100"/>
      <c r="E27" s="100"/>
      <c r="F27" s="100"/>
      <c r="G27" s="100"/>
      <c r="H27" s="100"/>
      <c r="I27" s="100"/>
      <c r="J27" s="100"/>
      <c r="K27" s="100"/>
      <c r="L27" s="100"/>
      <c r="M27" s="100"/>
      <c r="P27" s="50" t="s">
        <v>391</v>
      </c>
      <c r="Q27" s="50"/>
      <c r="R27" s="50" t="s">
        <v>392</v>
      </c>
      <c r="S27" s="50"/>
    </row>
    <row r="28" spans="1:21" s="7" customFormat="1" ht="23.25" customHeight="1" x14ac:dyDescent="0.25">
      <c r="A28" s="101"/>
      <c r="B28" s="102"/>
      <c r="C28" s="102"/>
      <c r="D28" s="102"/>
      <c r="E28" s="103"/>
      <c r="F28" s="102"/>
      <c r="G28" s="102"/>
      <c r="H28" s="102"/>
      <c r="I28" s="102"/>
      <c r="J28" s="102"/>
      <c r="K28" s="102"/>
      <c r="L28" s="102"/>
      <c r="M28" s="102"/>
      <c r="P28" s="50" t="s">
        <v>393</v>
      </c>
      <c r="Q28" s="50"/>
      <c r="R28" s="50" t="s">
        <v>394</v>
      </c>
      <c r="S28" s="50"/>
    </row>
    <row r="29" spans="1:21" s="7" customFormat="1" ht="30" customHeight="1" x14ac:dyDescent="0.25">
      <c r="A29" s="104"/>
      <c r="B29" s="100"/>
      <c r="C29" s="100"/>
      <c r="D29" s="100"/>
      <c r="E29" s="100"/>
      <c r="F29" s="100"/>
      <c r="G29" s="100"/>
      <c r="H29" s="105"/>
      <c r="I29" s="105"/>
      <c r="J29" s="105"/>
      <c r="K29" s="100"/>
      <c r="L29" s="100"/>
      <c r="M29" s="100"/>
      <c r="P29" s="50" t="s">
        <v>395</v>
      </c>
      <c r="Q29" s="50"/>
      <c r="R29" s="50" t="s">
        <v>396</v>
      </c>
      <c r="S29" s="50"/>
    </row>
    <row r="30" spans="1:21" s="7" customFormat="1" ht="30" customHeight="1" x14ac:dyDescent="0.25">
      <c r="A30" s="104"/>
      <c r="B30" s="100"/>
      <c r="C30" s="100"/>
      <c r="D30" s="100"/>
      <c r="E30" s="100"/>
      <c r="F30" s="100"/>
      <c r="G30" s="100"/>
      <c r="H30" s="105"/>
      <c r="I30" s="105"/>
      <c r="J30" s="105"/>
      <c r="K30" s="100"/>
      <c r="L30" s="100"/>
      <c r="M30" s="100"/>
      <c r="P30" s="50" t="s">
        <v>397</v>
      </c>
      <c r="Q30" s="50"/>
      <c r="R30" s="50" t="s">
        <v>398</v>
      </c>
      <c r="S30" s="50"/>
    </row>
    <row r="31" spans="1:21" s="7" customFormat="1" ht="30" customHeight="1" x14ac:dyDescent="0.25">
      <c r="A31" s="104"/>
      <c r="B31" s="100"/>
      <c r="C31" s="100"/>
      <c r="D31" s="100"/>
      <c r="E31" s="100"/>
      <c r="F31" s="100"/>
      <c r="G31" s="100"/>
      <c r="H31" s="105"/>
      <c r="I31" s="105"/>
      <c r="J31" s="105"/>
      <c r="K31" s="100"/>
      <c r="L31" s="100"/>
      <c r="M31" s="100"/>
      <c r="P31" s="50" t="s">
        <v>399</v>
      </c>
      <c r="Q31" s="50"/>
      <c r="R31" s="50" t="s">
        <v>400</v>
      </c>
      <c r="S31" s="50"/>
    </row>
    <row r="32" spans="1:21" s="7" customFormat="1" ht="30" customHeight="1" x14ac:dyDescent="0.25">
      <c r="A32" s="104"/>
      <c r="B32" s="100"/>
      <c r="C32" s="100"/>
      <c r="D32" s="100"/>
      <c r="E32" s="100"/>
      <c r="F32" s="100"/>
      <c r="G32" s="100"/>
      <c r="H32" s="105"/>
      <c r="I32" s="105"/>
      <c r="J32" s="105"/>
      <c r="K32" s="100"/>
      <c r="L32" s="100"/>
      <c r="M32" s="100"/>
      <c r="P32" s="50" t="s">
        <v>401</v>
      </c>
      <c r="Q32" s="50"/>
      <c r="R32" s="50"/>
      <c r="S32" s="50"/>
    </row>
    <row r="33" spans="1:19" s="3" customFormat="1" ht="30" customHeight="1" x14ac:dyDescent="0.25">
      <c r="A33" s="51"/>
      <c r="P33" s="50" t="s">
        <v>402</v>
      </c>
      <c r="Q33" s="50"/>
      <c r="R33" s="50"/>
      <c r="S33" s="50"/>
    </row>
    <row r="34" spans="1:19" s="3" customFormat="1" x14ac:dyDescent="0.25">
      <c r="P34" s="50" t="s">
        <v>403</v>
      </c>
      <c r="Q34" s="50"/>
      <c r="R34" s="50"/>
      <c r="S34" s="50"/>
    </row>
    <row r="35" spans="1:19" s="3" customFormat="1" x14ac:dyDescent="0.25">
      <c r="P35" s="50" t="s">
        <v>404</v>
      </c>
      <c r="Q35" s="50"/>
      <c r="R35" s="50"/>
      <c r="S35" s="50"/>
    </row>
    <row r="36" spans="1:19" s="3" customFormat="1" x14ac:dyDescent="0.25">
      <c r="P36" s="50" t="s">
        <v>405</v>
      </c>
      <c r="Q36" s="50"/>
      <c r="R36" s="50"/>
      <c r="S36" s="50"/>
    </row>
    <row r="37" spans="1:19" s="3" customFormat="1" x14ac:dyDescent="0.25">
      <c r="P37" s="50" t="s">
        <v>406</v>
      </c>
      <c r="Q37" s="50"/>
      <c r="R37" s="50"/>
      <c r="S37" s="50"/>
    </row>
    <row r="38" spans="1:19" s="3" customFormat="1" x14ac:dyDescent="0.25">
      <c r="P38" s="50" t="s">
        <v>407</v>
      </c>
      <c r="Q38" s="50"/>
      <c r="R38" s="50"/>
      <c r="S38" s="50"/>
    </row>
    <row r="39" spans="1:19" s="3" customFormat="1" x14ac:dyDescent="0.25">
      <c r="P39" s="50" t="s">
        <v>408</v>
      </c>
      <c r="Q39" s="50"/>
      <c r="R39" s="50"/>
      <c r="S39" s="50"/>
    </row>
    <row r="40" spans="1:19" s="3" customFormat="1" x14ac:dyDescent="0.25">
      <c r="P40" s="50" t="s">
        <v>409</v>
      </c>
      <c r="Q40" s="50"/>
      <c r="R40" s="50"/>
      <c r="S40" s="50"/>
    </row>
    <row r="41" spans="1:19" s="3" customFormat="1" x14ac:dyDescent="0.25">
      <c r="P41" s="50" t="s">
        <v>410</v>
      </c>
      <c r="Q41" s="50"/>
      <c r="R41" s="50"/>
      <c r="S41" s="50"/>
    </row>
    <row r="42" spans="1:19" s="3" customFormat="1" x14ac:dyDescent="0.25">
      <c r="P42" s="50" t="s">
        <v>411</v>
      </c>
      <c r="Q42" s="50"/>
      <c r="R42" s="50"/>
      <c r="S42" s="50"/>
    </row>
    <row r="43" spans="1:19" s="3" customFormat="1" x14ac:dyDescent="0.25">
      <c r="P43" s="50" t="s">
        <v>412</v>
      </c>
      <c r="Q43" s="50"/>
      <c r="R43" s="50"/>
      <c r="S43" s="50"/>
    </row>
    <row r="44" spans="1:19" s="3" customFormat="1" x14ac:dyDescent="0.25">
      <c r="P44" s="50" t="s">
        <v>413</v>
      </c>
      <c r="Q44" s="50"/>
      <c r="R44" s="50"/>
      <c r="S44" s="50"/>
    </row>
    <row r="45" spans="1:19" s="3" customFormat="1" x14ac:dyDescent="0.25">
      <c r="P45" s="50" t="s">
        <v>414</v>
      </c>
      <c r="Q45" s="50"/>
      <c r="R45" s="50"/>
      <c r="S45" s="50"/>
    </row>
    <row r="46" spans="1:19" s="3" customFormat="1" x14ac:dyDescent="0.25">
      <c r="P46" s="50" t="s">
        <v>415</v>
      </c>
      <c r="Q46" s="50"/>
      <c r="R46" s="50"/>
      <c r="S46" s="50"/>
    </row>
    <row r="47" spans="1:19" s="3" customFormat="1" x14ac:dyDescent="0.25">
      <c r="P47" s="50" t="s">
        <v>416</v>
      </c>
      <c r="Q47" s="50"/>
      <c r="R47" s="50"/>
      <c r="S47" s="50"/>
    </row>
    <row r="48" spans="1:19" s="3" customFormat="1" x14ac:dyDescent="0.25">
      <c r="P48" s="50" t="s">
        <v>417</v>
      </c>
      <c r="Q48" s="50"/>
      <c r="R48" s="50"/>
      <c r="S48" s="50"/>
    </row>
    <row r="49" spans="16:19" s="3" customFormat="1" x14ac:dyDescent="0.25">
      <c r="P49" s="50" t="s">
        <v>418</v>
      </c>
      <c r="Q49" s="50"/>
      <c r="R49" s="50"/>
      <c r="S49" s="50"/>
    </row>
    <row r="50" spans="16:19" s="3" customFormat="1" x14ac:dyDescent="0.25">
      <c r="P50" s="50" t="s">
        <v>419</v>
      </c>
      <c r="Q50" s="50"/>
      <c r="R50" s="50"/>
      <c r="S50" s="50"/>
    </row>
    <row r="51" spans="16:19" s="3" customFormat="1" x14ac:dyDescent="0.25">
      <c r="P51" s="50" t="s">
        <v>420</v>
      </c>
      <c r="Q51" s="50"/>
      <c r="R51" s="50"/>
      <c r="S51" s="50"/>
    </row>
    <row r="52" spans="16:19" s="3" customFormat="1" x14ac:dyDescent="0.25">
      <c r="P52" s="50" t="s">
        <v>421</v>
      </c>
      <c r="Q52" s="50"/>
      <c r="R52" s="50"/>
      <c r="S52" s="50"/>
    </row>
    <row r="53" spans="16:19" s="3" customFormat="1" x14ac:dyDescent="0.25">
      <c r="P53" s="50" t="s">
        <v>422</v>
      </c>
      <c r="Q53" s="50"/>
      <c r="R53" s="50"/>
      <c r="S53" s="50"/>
    </row>
    <row r="54" spans="16:19" s="3" customFormat="1" x14ac:dyDescent="0.25">
      <c r="P54" s="50" t="s">
        <v>423</v>
      </c>
      <c r="Q54" s="50"/>
      <c r="R54" s="50"/>
      <c r="S54" s="50"/>
    </row>
    <row r="55" spans="16:19" s="3" customFormat="1" x14ac:dyDescent="0.25">
      <c r="P55" s="50" t="s">
        <v>424</v>
      </c>
      <c r="Q55" s="50"/>
      <c r="R55" s="50"/>
      <c r="S55" s="50"/>
    </row>
    <row r="56" spans="16:19" s="3" customFormat="1" x14ac:dyDescent="0.25">
      <c r="P56" s="50" t="s">
        <v>425</v>
      </c>
      <c r="Q56" s="50"/>
      <c r="R56" s="50"/>
      <c r="S56" s="50"/>
    </row>
    <row r="57" spans="16:19" s="3" customFormat="1" x14ac:dyDescent="0.25">
      <c r="P57" s="50" t="s">
        <v>426</v>
      </c>
      <c r="Q57" s="50"/>
      <c r="R57" s="50"/>
      <c r="S57" s="50"/>
    </row>
    <row r="58" spans="16:19" s="3" customFormat="1" x14ac:dyDescent="0.25">
      <c r="P58" s="50" t="s">
        <v>427</v>
      </c>
      <c r="Q58" s="50"/>
      <c r="R58" s="50"/>
      <c r="S58" s="50"/>
    </row>
    <row r="59" spans="16:19" s="3" customFormat="1" x14ac:dyDescent="0.25">
      <c r="P59" s="50" t="s">
        <v>428</v>
      </c>
      <c r="Q59" s="50"/>
      <c r="R59" s="50"/>
      <c r="S59" s="50"/>
    </row>
    <row r="60" spans="16:19" s="3" customFormat="1" x14ac:dyDescent="0.25">
      <c r="P60" s="50" t="s">
        <v>429</v>
      </c>
      <c r="Q60" s="50"/>
      <c r="R60" s="50"/>
      <c r="S60" s="50"/>
    </row>
    <row r="61" spans="16:19" s="3" customFormat="1" x14ac:dyDescent="0.25">
      <c r="P61" s="50" t="s">
        <v>430</v>
      </c>
      <c r="Q61" s="50"/>
      <c r="R61" s="50"/>
      <c r="S61" s="50"/>
    </row>
    <row r="62" spans="16:19" s="3" customFormat="1" x14ac:dyDescent="0.25"/>
    <row r="63" spans="16:19" s="3" customFormat="1" x14ac:dyDescent="0.25"/>
    <row r="64" spans="16:19"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sheetData>
  <sheetProtection sheet="1" objects="1" scenarios="1" selectLockedCells="1"/>
  <dataConsolidate/>
  <mergeCells count="64">
    <mergeCell ref="A23:B23"/>
    <mergeCell ref="C23:M23"/>
    <mergeCell ref="A24:B24"/>
    <mergeCell ref="C24:M24"/>
    <mergeCell ref="A21:B21"/>
    <mergeCell ref="C21:D21"/>
    <mergeCell ref="H21:J21"/>
    <mergeCell ref="K21:L21"/>
    <mergeCell ref="A22:B22"/>
    <mergeCell ref="C22:D22"/>
    <mergeCell ref="G22:M22"/>
    <mergeCell ref="A19:B20"/>
    <mergeCell ref="C19:D19"/>
    <mergeCell ref="F19:F20"/>
    <mergeCell ref="G19:L19"/>
    <mergeCell ref="C20:D20"/>
    <mergeCell ref="G20:I20"/>
    <mergeCell ref="J20:L20"/>
    <mergeCell ref="L13:M14"/>
    <mergeCell ref="C14:E14"/>
    <mergeCell ref="A15:B18"/>
    <mergeCell ref="C15:D15"/>
    <mergeCell ref="G15:M16"/>
    <mergeCell ref="C16:D17"/>
    <mergeCell ref="E16:E17"/>
    <mergeCell ref="G17:M17"/>
    <mergeCell ref="C18:D18"/>
    <mergeCell ref="E18:M18"/>
    <mergeCell ref="I11:J12"/>
    <mergeCell ref="K11:K12"/>
    <mergeCell ref="L11:M12"/>
    <mergeCell ref="C12:E12"/>
    <mergeCell ref="A13:B14"/>
    <mergeCell ref="D13:E13"/>
    <mergeCell ref="F13:F14"/>
    <mergeCell ref="G13:G14"/>
    <mergeCell ref="H13:H14"/>
    <mergeCell ref="I13:J14"/>
    <mergeCell ref="A11:B12"/>
    <mergeCell ref="D11:E11"/>
    <mergeCell ref="F11:F12"/>
    <mergeCell ref="G11:G12"/>
    <mergeCell ref="H11:H12"/>
    <mergeCell ref="K13:K14"/>
    <mergeCell ref="K8:K9"/>
    <mergeCell ref="L8:M9"/>
    <mergeCell ref="C9:E9"/>
    <mergeCell ref="A10:B10"/>
    <mergeCell ref="C10:M10"/>
    <mergeCell ref="A8:B9"/>
    <mergeCell ref="D8:E8"/>
    <mergeCell ref="F8:F9"/>
    <mergeCell ref="G8:G9"/>
    <mergeCell ref="H8:H9"/>
    <mergeCell ref="I8:J9"/>
    <mergeCell ref="A2:M2"/>
    <mergeCell ref="A5:B5"/>
    <mergeCell ref="C5:E5"/>
    <mergeCell ref="F5:F7"/>
    <mergeCell ref="H5:M5"/>
    <mergeCell ref="A6:B7"/>
    <mergeCell ref="C6:E7"/>
    <mergeCell ref="H6:M6"/>
    <mergeCell ref="H7:M7"/>
  </mergeCells>
  <phoneticPr fontId="1"/>
  <conditionalFormatting sqref="T20">
    <cfRule type="containsText" dxfId="279" priority="4" stopIfTrue="1" operator="containsText" text="←みなし大企業に該当している可能性があります">
      <formula>NOT(ISERROR(SEARCH("←みなし大企業に該当している可能性があります",T20)))</formula>
    </cfRule>
    <cfRule type="containsText" dxfId="278" priority="5" stopIfTrue="1" operator="containsText" text="←みなし大企業に該当している可能性があります">
      <formula>NOT(ISERROR(SEARCH("←みなし大企業に該当している可能性があります",T20)))</formula>
    </cfRule>
  </conditionalFormatting>
  <dataValidations xWindow="373" yWindow="493" count="3">
    <dataValidation type="list" allowBlank="1" showInputMessage="1" showErrorMessage="1" sqref="G22:M22">
      <formula1>INDIRECT($E$22)</formula1>
    </dataValidation>
    <dataValidation type="list" allowBlank="1" showInputMessage="1" showErrorMessage="1" sqref="E22">
      <formula1>$P$2:$S$2</formula1>
    </dataValidation>
    <dataValidation allowBlank="1" showInputMessage="1" showErrorMessage="1" prompt="西暦/月/日でご記入ください" sqref="E19:E20"/>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view="pageBreakPreview" topLeftCell="A16" zoomScaleNormal="100" zoomScaleSheetLayoutView="100" workbookViewId="0">
      <selection activeCell="C9" sqref="C9:E9"/>
    </sheetView>
  </sheetViews>
  <sheetFormatPr defaultColWidth="9" defaultRowHeight="13.3" x14ac:dyDescent="0.25"/>
  <cols>
    <col min="1" max="1" width="4.15234375" style="6" customWidth="1"/>
    <col min="2" max="2" width="5.61328125" style="6" customWidth="1"/>
    <col min="3" max="3" width="1.84375" style="6" customWidth="1"/>
    <col min="4" max="4" width="8.61328125" style="6" customWidth="1"/>
    <col min="5" max="5" width="20.61328125" style="6" customWidth="1"/>
    <col min="6" max="7" width="10.61328125" style="6" customWidth="1"/>
    <col min="8" max="8" width="1.84375" style="6" customWidth="1"/>
    <col min="9" max="9" width="6" style="6" customWidth="1"/>
    <col min="10" max="10" width="3.15234375" style="6" customWidth="1"/>
    <col min="11" max="11" width="1.765625" style="6" customWidth="1"/>
    <col min="12" max="12" width="7.15234375" style="6" customWidth="1"/>
    <col min="13" max="13" width="4.84375" style="6" customWidth="1"/>
    <col min="14" max="16384" width="9" style="6"/>
  </cols>
  <sheetData>
    <row r="1" spans="1:13" s="27" customFormat="1" x14ac:dyDescent="0.25">
      <c r="A1" s="27" t="s">
        <v>32</v>
      </c>
    </row>
    <row r="2" spans="1:13" s="3" customFormat="1" ht="16.75" x14ac:dyDescent="0.25">
      <c r="A2" s="763" t="s">
        <v>2</v>
      </c>
      <c r="B2" s="763"/>
      <c r="C2" s="763"/>
      <c r="D2" s="763"/>
      <c r="E2" s="763"/>
      <c r="F2" s="763"/>
      <c r="G2" s="763"/>
      <c r="H2" s="763"/>
      <c r="I2" s="763"/>
      <c r="J2" s="763"/>
      <c r="K2" s="763"/>
      <c r="L2" s="763"/>
      <c r="M2" s="763"/>
    </row>
    <row r="3" spans="1:13" s="3" customFormat="1" ht="12" customHeight="1" x14ac:dyDescent="0.25">
      <c r="B3" s="4"/>
      <c r="C3" s="4"/>
    </row>
    <row r="4" spans="1:13" s="27" customFormat="1" ht="22.5" customHeight="1" x14ac:dyDescent="0.25">
      <c r="A4" s="27" t="s">
        <v>151</v>
      </c>
      <c r="B4" s="27" t="s">
        <v>152</v>
      </c>
    </row>
    <row r="5" spans="1:13" s="7" customFormat="1" ht="21" customHeight="1" x14ac:dyDescent="0.25">
      <c r="A5" s="776" t="s">
        <v>3</v>
      </c>
      <c r="B5" s="777"/>
      <c r="C5" s="770"/>
      <c r="D5" s="771"/>
      <c r="E5" s="772"/>
      <c r="F5" s="757" t="s">
        <v>4</v>
      </c>
      <c r="G5" s="8" t="s">
        <v>3</v>
      </c>
      <c r="H5" s="765"/>
      <c r="I5" s="765"/>
      <c r="J5" s="765"/>
      <c r="K5" s="765"/>
      <c r="L5" s="766"/>
      <c r="M5" s="767"/>
    </row>
    <row r="6" spans="1:13" s="7" customFormat="1" ht="24" customHeight="1" x14ac:dyDescent="0.25">
      <c r="A6" s="778" t="s">
        <v>5</v>
      </c>
      <c r="B6" s="779"/>
      <c r="C6" s="773"/>
      <c r="D6" s="774"/>
      <c r="E6" s="775"/>
      <c r="F6" s="764"/>
      <c r="G6" s="9" t="s">
        <v>6</v>
      </c>
      <c r="H6" s="768"/>
      <c r="I6" s="768"/>
      <c r="J6" s="768"/>
      <c r="K6" s="768"/>
      <c r="L6" s="768"/>
      <c r="M6" s="769"/>
    </row>
    <row r="7" spans="1:13" s="7" customFormat="1" ht="24" customHeight="1" x14ac:dyDescent="0.25">
      <c r="A7" s="742"/>
      <c r="B7" s="743"/>
      <c r="C7" s="744"/>
      <c r="D7" s="745"/>
      <c r="E7" s="746"/>
      <c r="F7" s="758"/>
      <c r="G7" s="64" t="s">
        <v>7</v>
      </c>
      <c r="H7" s="745"/>
      <c r="I7" s="745"/>
      <c r="J7" s="745"/>
      <c r="K7" s="745"/>
      <c r="L7" s="745"/>
      <c r="M7" s="746"/>
    </row>
    <row r="8" spans="1:13" s="7" customFormat="1" ht="24" customHeight="1" x14ac:dyDescent="0.25">
      <c r="A8" s="742" t="s">
        <v>35</v>
      </c>
      <c r="B8" s="743"/>
      <c r="C8" s="59" t="s">
        <v>8</v>
      </c>
      <c r="D8" s="827"/>
      <c r="E8" s="828"/>
      <c r="F8" s="757" t="s">
        <v>9</v>
      </c>
      <c r="G8" s="759"/>
      <c r="H8" s="761" t="s">
        <v>10</v>
      </c>
      <c r="I8" s="747"/>
      <c r="J8" s="747"/>
      <c r="K8" s="761" t="s">
        <v>10</v>
      </c>
      <c r="L8" s="747"/>
      <c r="M8" s="748"/>
    </row>
    <row r="9" spans="1:13" s="7" customFormat="1" ht="24" customHeight="1" x14ac:dyDescent="0.25">
      <c r="A9" s="742"/>
      <c r="B9" s="743"/>
      <c r="C9" s="744"/>
      <c r="D9" s="745"/>
      <c r="E9" s="746"/>
      <c r="F9" s="758"/>
      <c r="G9" s="760"/>
      <c r="H9" s="762"/>
      <c r="I9" s="749"/>
      <c r="J9" s="749"/>
      <c r="K9" s="762"/>
      <c r="L9" s="749"/>
      <c r="M9" s="750"/>
    </row>
    <row r="10" spans="1:13" s="7" customFormat="1" ht="24" customHeight="1" x14ac:dyDescent="0.25">
      <c r="A10" s="751" t="s">
        <v>24</v>
      </c>
      <c r="B10" s="752"/>
      <c r="C10" s="753"/>
      <c r="D10" s="754"/>
      <c r="E10" s="754"/>
      <c r="F10" s="754"/>
      <c r="G10" s="754"/>
      <c r="H10" s="754"/>
      <c r="I10" s="754"/>
      <c r="J10" s="754"/>
      <c r="K10" s="754"/>
      <c r="L10" s="754"/>
      <c r="M10" s="755"/>
    </row>
    <row r="11" spans="1:13" s="7" customFormat="1" ht="27" customHeight="1" x14ac:dyDescent="0.25">
      <c r="A11" s="742" t="s">
        <v>37</v>
      </c>
      <c r="B11" s="743"/>
      <c r="C11" s="59" t="s">
        <v>8</v>
      </c>
      <c r="D11" s="88"/>
      <c r="E11" s="56"/>
      <c r="F11" s="757" t="s">
        <v>9</v>
      </c>
      <c r="G11" s="759"/>
      <c r="H11" s="761" t="s">
        <v>10</v>
      </c>
      <c r="I11" s="747"/>
      <c r="J11" s="747"/>
      <c r="K11" s="761" t="s">
        <v>10</v>
      </c>
      <c r="L11" s="747"/>
      <c r="M11" s="748"/>
    </row>
    <row r="12" spans="1:13" s="7" customFormat="1" ht="30" customHeight="1" x14ac:dyDescent="0.25">
      <c r="A12" s="742"/>
      <c r="B12" s="743"/>
      <c r="C12" s="756"/>
      <c r="D12" s="756"/>
      <c r="E12" s="756"/>
      <c r="F12" s="758"/>
      <c r="G12" s="760"/>
      <c r="H12" s="762"/>
      <c r="I12" s="749"/>
      <c r="J12" s="749"/>
      <c r="K12" s="762"/>
      <c r="L12" s="749"/>
      <c r="M12" s="750"/>
    </row>
    <row r="13" spans="1:13" s="7" customFormat="1" ht="24" customHeight="1" x14ac:dyDescent="0.25">
      <c r="A13" s="742" t="s">
        <v>34</v>
      </c>
      <c r="B13" s="743"/>
      <c r="C13" s="59" t="s">
        <v>8</v>
      </c>
      <c r="D13" s="10"/>
      <c r="E13" s="57"/>
      <c r="F13" s="757" t="s">
        <v>9</v>
      </c>
      <c r="G13" s="759"/>
      <c r="H13" s="761" t="s">
        <v>10</v>
      </c>
      <c r="I13" s="747"/>
      <c r="J13" s="747"/>
      <c r="K13" s="761" t="s">
        <v>10</v>
      </c>
      <c r="L13" s="747"/>
      <c r="M13" s="748"/>
    </row>
    <row r="14" spans="1:13" s="7" customFormat="1" ht="24" customHeight="1" x14ac:dyDescent="0.25">
      <c r="A14" s="742"/>
      <c r="B14" s="743"/>
      <c r="C14" s="789"/>
      <c r="D14" s="790"/>
      <c r="E14" s="791"/>
      <c r="F14" s="758"/>
      <c r="G14" s="760"/>
      <c r="H14" s="762"/>
      <c r="I14" s="749"/>
      <c r="J14" s="749"/>
      <c r="K14" s="762"/>
      <c r="L14" s="749"/>
      <c r="M14" s="750"/>
    </row>
    <row r="15" spans="1:13" s="7" customFormat="1" ht="21" customHeight="1" x14ac:dyDescent="0.25">
      <c r="A15" s="742" t="s">
        <v>33</v>
      </c>
      <c r="B15" s="743"/>
      <c r="C15" s="816" t="s">
        <v>3</v>
      </c>
      <c r="D15" s="817"/>
      <c r="E15" s="60"/>
      <c r="F15" s="819" t="s">
        <v>11</v>
      </c>
      <c r="G15" s="810"/>
      <c r="H15" s="811"/>
      <c r="I15" s="811"/>
      <c r="J15" s="811"/>
      <c r="K15" s="811"/>
      <c r="L15" s="811"/>
      <c r="M15" s="812"/>
    </row>
    <row r="16" spans="1:13" s="7" customFormat="1" ht="5.25" customHeight="1" x14ac:dyDescent="0.25">
      <c r="A16" s="742"/>
      <c r="B16" s="743"/>
      <c r="C16" s="823" t="s">
        <v>6</v>
      </c>
      <c r="D16" s="824"/>
      <c r="E16" s="821"/>
      <c r="F16" s="820"/>
      <c r="G16" s="813"/>
      <c r="H16" s="814"/>
      <c r="I16" s="814"/>
      <c r="J16" s="814"/>
      <c r="K16" s="814"/>
      <c r="L16" s="814"/>
      <c r="M16" s="815"/>
    </row>
    <row r="17" spans="1:14" s="7" customFormat="1" ht="27" customHeight="1" x14ac:dyDescent="0.25">
      <c r="A17" s="742"/>
      <c r="B17" s="743"/>
      <c r="C17" s="825"/>
      <c r="D17" s="826"/>
      <c r="E17" s="822"/>
      <c r="F17" s="11" t="s">
        <v>209</v>
      </c>
      <c r="G17" s="813"/>
      <c r="H17" s="814"/>
      <c r="I17" s="814"/>
      <c r="J17" s="814"/>
      <c r="K17" s="814"/>
      <c r="L17" s="814"/>
      <c r="M17" s="815"/>
    </row>
    <row r="18" spans="1:14" s="7" customFormat="1" ht="30" customHeight="1" x14ac:dyDescent="0.25">
      <c r="A18" s="742"/>
      <c r="B18" s="743"/>
      <c r="C18" s="797" t="s">
        <v>12</v>
      </c>
      <c r="D18" s="798"/>
      <c r="E18" s="818"/>
      <c r="F18" s="749"/>
      <c r="G18" s="749"/>
      <c r="H18" s="749"/>
      <c r="I18" s="749"/>
      <c r="J18" s="749"/>
      <c r="K18" s="749"/>
      <c r="L18" s="749"/>
      <c r="M18" s="750"/>
    </row>
    <row r="19" spans="1:14" s="7" customFormat="1" ht="27" customHeight="1" x14ac:dyDescent="0.25">
      <c r="A19" s="742" t="s">
        <v>159</v>
      </c>
      <c r="B19" s="743"/>
      <c r="C19" s="799" t="s">
        <v>13</v>
      </c>
      <c r="D19" s="800"/>
      <c r="E19" s="12" t="s">
        <v>153</v>
      </c>
      <c r="F19" s="764" t="s">
        <v>15</v>
      </c>
      <c r="G19" s="801"/>
      <c r="H19" s="802"/>
      <c r="I19" s="802"/>
      <c r="J19" s="802"/>
      <c r="K19" s="802"/>
      <c r="L19" s="803"/>
      <c r="M19" s="22" t="s">
        <v>16</v>
      </c>
    </row>
    <row r="20" spans="1:14" s="7" customFormat="1" ht="27" customHeight="1" x14ac:dyDescent="0.25">
      <c r="A20" s="742"/>
      <c r="B20" s="743"/>
      <c r="C20" s="808" t="s">
        <v>17</v>
      </c>
      <c r="D20" s="809"/>
      <c r="E20" s="13" t="s">
        <v>14</v>
      </c>
      <c r="F20" s="764"/>
      <c r="G20" s="804" t="s">
        <v>18</v>
      </c>
      <c r="H20" s="805"/>
      <c r="I20" s="806"/>
      <c r="J20" s="807"/>
      <c r="K20" s="807"/>
      <c r="L20" s="807"/>
      <c r="M20" s="23" t="s">
        <v>19</v>
      </c>
    </row>
    <row r="21" spans="1:14" s="7" customFormat="1" ht="27" customHeight="1" x14ac:dyDescent="0.25">
      <c r="A21" s="742" t="s">
        <v>20</v>
      </c>
      <c r="B21" s="743"/>
      <c r="C21" s="833"/>
      <c r="D21" s="834"/>
      <c r="E21" s="21" t="s">
        <v>21</v>
      </c>
      <c r="F21" s="58" t="s">
        <v>22</v>
      </c>
      <c r="G21" s="14"/>
      <c r="H21" s="835" t="s">
        <v>36</v>
      </c>
      <c r="I21" s="835"/>
      <c r="J21" s="835"/>
      <c r="K21" s="836"/>
      <c r="L21" s="836"/>
      <c r="M21" s="24" t="s">
        <v>23</v>
      </c>
    </row>
    <row r="22" spans="1:14" s="7" customFormat="1" ht="27" customHeight="1" x14ac:dyDescent="0.25">
      <c r="A22" s="742" t="s">
        <v>160</v>
      </c>
      <c r="B22" s="743"/>
      <c r="C22" s="837"/>
      <c r="D22" s="838"/>
      <c r="E22" s="838"/>
      <c r="F22" s="839"/>
      <c r="G22" s="742" t="s">
        <v>154</v>
      </c>
      <c r="H22" s="743"/>
      <c r="I22" s="840" t="str">
        <f>IF(C22="","",VLOOKUP(C22,リスト!$H$4:$I$109,2))</f>
        <v/>
      </c>
      <c r="J22" s="841"/>
      <c r="K22" s="841"/>
      <c r="L22" s="841"/>
      <c r="M22" s="842"/>
      <c r="N22" s="30" t="s">
        <v>191</v>
      </c>
    </row>
    <row r="23" spans="1:14" s="7" customFormat="1" ht="55.5" customHeight="1" x14ac:dyDescent="0.25">
      <c r="A23" s="742" t="s">
        <v>25</v>
      </c>
      <c r="B23" s="743"/>
      <c r="C23" s="794"/>
      <c r="D23" s="795"/>
      <c r="E23" s="795"/>
      <c r="F23" s="795"/>
      <c r="G23" s="795"/>
      <c r="H23" s="795"/>
      <c r="I23" s="795"/>
      <c r="J23" s="795"/>
      <c r="K23" s="795"/>
      <c r="L23" s="795"/>
      <c r="M23" s="796"/>
    </row>
    <row r="24" spans="1:14" s="7" customFormat="1" ht="40.5" customHeight="1" x14ac:dyDescent="0.25">
      <c r="A24" s="742" t="s">
        <v>26</v>
      </c>
      <c r="B24" s="743"/>
      <c r="C24" s="789"/>
      <c r="D24" s="790"/>
      <c r="E24" s="790"/>
      <c r="F24" s="790"/>
      <c r="G24" s="790"/>
      <c r="H24" s="790"/>
      <c r="I24" s="790"/>
      <c r="J24" s="790"/>
      <c r="K24" s="790"/>
      <c r="L24" s="790"/>
      <c r="M24" s="791"/>
    </row>
    <row r="25" spans="1:14" s="7" customFormat="1" ht="18" customHeight="1" x14ac:dyDescent="0.25">
      <c r="B25" s="5"/>
      <c r="C25" s="5"/>
      <c r="D25" s="5"/>
      <c r="E25" s="5"/>
      <c r="F25" s="5"/>
      <c r="G25" s="5"/>
      <c r="H25" s="5"/>
      <c r="I25" s="5"/>
      <c r="J25" s="5"/>
      <c r="K25" s="5"/>
      <c r="L25" s="5"/>
      <c r="M25" s="5"/>
    </row>
    <row r="26" spans="1:14" s="27" customFormat="1" ht="18" customHeight="1" x14ac:dyDescent="0.25">
      <c r="A26" s="27" t="s">
        <v>155</v>
      </c>
      <c r="B26" s="27" t="s">
        <v>156</v>
      </c>
    </row>
    <row r="27" spans="1:14" s="7" customFormat="1" ht="30" customHeight="1" x14ac:dyDescent="0.25">
      <c r="A27" s="792" t="s">
        <v>157</v>
      </c>
      <c r="B27" s="792"/>
      <c r="C27" s="792"/>
      <c r="D27" s="792"/>
      <c r="E27" s="792"/>
      <c r="F27" s="792"/>
      <c r="G27" s="792"/>
      <c r="H27" s="792"/>
      <c r="I27" s="792"/>
      <c r="J27" s="792"/>
      <c r="K27" s="792"/>
      <c r="L27" s="792"/>
      <c r="M27" s="792"/>
    </row>
    <row r="28" spans="1:14" s="7" customFormat="1" ht="23.25" customHeight="1" x14ac:dyDescent="0.25">
      <c r="A28" s="55" t="s">
        <v>27</v>
      </c>
      <c r="B28" s="788" t="s">
        <v>1</v>
      </c>
      <c r="C28" s="788"/>
      <c r="D28" s="788"/>
      <c r="E28" s="63" t="s">
        <v>28</v>
      </c>
      <c r="F28" s="788" t="s">
        <v>29</v>
      </c>
      <c r="G28" s="788"/>
      <c r="H28" s="788" t="s">
        <v>158</v>
      </c>
      <c r="I28" s="788"/>
      <c r="J28" s="788"/>
      <c r="K28" s="788" t="s">
        <v>30</v>
      </c>
      <c r="L28" s="788"/>
      <c r="M28" s="793"/>
    </row>
    <row r="29" spans="1:14" s="7" customFormat="1" ht="30" customHeight="1" x14ac:dyDescent="0.25">
      <c r="A29" s="52"/>
      <c r="B29" s="782"/>
      <c r="C29" s="782"/>
      <c r="D29" s="782"/>
      <c r="E29" s="61"/>
      <c r="F29" s="782"/>
      <c r="G29" s="782"/>
      <c r="H29" s="786"/>
      <c r="I29" s="786"/>
      <c r="J29" s="786"/>
      <c r="K29" s="783" t="s">
        <v>31</v>
      </c>
      <c r="L29" s="783"/>
      <c r="M29" s="784"/>
    </row>
    <row r="30" spans="1:14" s="7" customFormat="1" ht="30" customHeight="1" x14ac:dyDescent="0.25">
      <c r="A30" s="53"/>
      <c r="B30" s="785"/>
      <c r="C30" s="785"/>
      <c r="D30" s="785"/>
      <c r="E30" s="62"/>
      <c r="F30" s="785"/>
      <c r="G30" s="785"/>
      <c r="H30" s="787"/>
      <c r="I30" s="787"/>
      <c r="J30" s="787"/>
      <c r="K30" s="780" t="s">
        <v>31</v>
      </c>
      <c r="L30" s="780"/>
      <c r="M30" s="781"/>
    </row>
    <row r="31" spans="1:14" s="7" customFormat="1" ht="30" customHeight="1" x14ac:dyDescent="0.25">
      <c r="A31" s="53"/>
      <c r="B31" s="785"/>
      <c r="C31" s="785"/>
      <c r="D31" s="785"/>
      <c r="E31" s="62"/>
      <c r="F31" s="785"/>
      <c r="G31" s="785"/>
      <c r="H31" s="787"/>
      <c r="I31" s="787"/>
      <c r="J31" s="787"/>
      <c r="K31" s="780" t="s">
        <v>31</v>
      </c>
      <c r="L31" s="780"/>
      <c r="M31" s="781"/>
    </row>
    <row r="32" spans="1:14" s="7" customFormat="1" ht="30" customHeight="1" x14ac:dyDescent="0.25">
      <c r="A32" s="54"/>
      <c r="B32" s="829"/>
      <c r="C32" s="829"/>
      <c r="D32" s="829"/>
      <c r="E32" s="65"/>
      <c r="F32" s="829"/>
      <c r="G32" s="829"/>
      <c r="H32" s="830"/>
      <c r="I32" s="830"/>
      <c r="J32" s="830"/>
      <c r="K32" s="831" t="s">
        <v>31</v>
      </c>
      <c r="L32" s="831"/>
      <c r="M32" s="832"/>
    </row>
    <row r="33" spans="1:1" s="3" customFormat="1" ht="30" customHeight="1" x14ac:dyDescent="0.25">
      <c r="A33" s="51" t="s">
        <v>208</v>
      </c>
    </row>
    <row r="34" spans="1:1" s="3" customFormat="1" x14ac:dyDescent="0.25"/>
    <row r="35" spans="1:1" s="3" customFormat="1" x14ac:dyDescent="0.25"/>
    <row r="36" spans="1:1" s="3" customFormat="1" x14ac:dyDescent="0.25"/>
    <row r="37" spans="1:1" s="3" customFormat="1" x14ac:dyDescent="0.25"/>
    <row r="38" spans="1:1" s="3" customFormat="1" x14ac:dyDescent="0.25"/>
    <row r="39" spans="1:1" s="3" customFormat="1" x14ac:dyDescent="0.25"/>
    <row r="40" spans="1:1" s="3" customFormat="1" x14ac:dyDescent="0.25"/>
    <row r="41" spans="1:1" s="3" customFormat="1" x14ac:dyDescent="0.25"/>
    <row r="42" spans="1:1" s="3" customFormat="1" x14ac:dyDescent="0.25"/>
    <row r="43" spans="1:1" s="3" customFormat="1" x14ac:dyDescent="0.25"/>
    <row r="44" spans="1:1" s="3" customFormat="1" x14ac:dyDescent="0.25"/>
    <row r="45" spans="1:1" s="3" customFormat="1" x14ac:dyDescent="0.25"/>
    <row r="46" spans="1:1" s="3" customFormat="1" x14ac:dyDescent="0.25"/>
    <row r="47" spans="1:1" s="3" customFormat="1" x14ac:dyDescent="0.25"/>
    <row r="48" spans="1:1" s="3" customFormat="1" x14ac:dyDescent="0.25"/>
    <row r="49" s="3" customFormat="1" x14ac:dyDescent="0.25"/>
    <row r="50" s="3" customFormat="1" x14ac:dyDescent="0.25"/>
    <row r="51" s="3" customFormat="1" x14ac:dyDescent="0.25"/>
    <row r="52" s="3" customFormat="1" x14ac:dyDescent="0.25"/>
    <row r="53" s="3" customFormat="1" x14ac:dyDescent="0.25"/>
    <row r="54" s="3" customFormat="1" x14ac:dyDescent="0.25"/>
    <row r="55" s="3" customFormat="1" x14ac:dyDescent="0.25"/>
    <row r="56" s="3" customFormat="1" x14ac:dyDescent="0.25"/>
    <row r="57" s="3" customFormat="1" x14ac:dyDescent="0.25"/>
    <row r="58" s="3" customFormat="1" x14ac:dyDescent="0.25"/>
    <row r="59" s="3" customFormat="1" x14ac:dyDescent="0.25"/>
    <row r="60" s="3" customFormat="1" x14ac:dyDescent="0.25"/>
    <row r="61" s="3" customFormat="1" x14ac:dyDescent="0.25"/>
    <row r="62" s="3" customFormat="1" x14ac:dyDescent="0.25"/>
    <row r="63" s="3" customFormat="1" x14ac:dyDescent="0.25"/>
    <row r="64"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sheetData>
  <mergeCells count="85">
    <mergeCell ref="D8:E8"/>
    <mergeCell ref="B32:D32"/>
    <mergeCell ref="F32:G32"/>
    <mergeCell ref="H32:J32"/>
    <mergeCell ref="K32:M32"/>
    <mergeCell ref="C21:D21"/>
    <mergeCell ref="H21:J21"/>
    <mergeCell ref="K21:L21"/>
    <mergeCell ref="C22:F22"/>
    <mergeCell ref="G22:H22"/>
    <mergeCell ref="I22:M22"/>
    <mergeCell ref="F30:G30"/>
    <mergeCell ref="F31:G31"/>
    <mergeCell ref="A22:B22"/>
    <mergeCell ref="H31:J31"/>
    <mergeCell ref="B31:D31"/>
    <mergeCell ref="A21:B21"/>
    <mergeCell ref="A13:B14"/>
    <mergeCell ref="F13:F14"/>
    <mergeCell ref="G13:G14"/>
    <mergeCell ref="H13:H14"/>
    <mergeCell ref="I13:J14"/>
    <mergeCell ref="A15:B18"/>
    <mergeCell ref="C15:D15"/>
    <mergeCell ref="E18:M18"/>
    <mergeCell ref="F15:F16"/>
    <mergeCell ref="E16:E17"/>
    <mergeCell ref="C16:D17"/>
    <mergeCell ref="I11:J12"/>
    <mergeCell ref="K11:K12"/>
    <mergeCell ref="H28:J28"/>
    <mergeCell ref="K13:K14"/>
    <mergeCell ref="L13:M14"/>
    <mergeCell ref="K28:M28"/>
    <mergeCell ref="C23:M23"/>
    <mergeCell ref="C18:D18"/>
    <mergeCell ref="C19:D19"/>
    <mergeCell ref="G19:L19"/>
    <mergeCell ref="G20:I20"/>
    <mergeCell ref="J20:L20"/>
    <mergeCell ref="C14:E14"/>
    <mergeCell ref="C20:D20"/>
    <mergeCell ref="G15:M16"/>
    <mergeCell ref="G17:M17"/>
    <mergeCell ref="K31:M31"/>
    <mergeCell ref="F29:G29"/>
    <mergeCell ref="A19:B20"/>
    <mergeCell ref="F19:F20"/>
    <mergeCell ref="K29:M29"/>
    <mergeCell ref="K30:M30"/>
    <mergeCell ref="B29:D29"/>
    <mergeCell ref="B30:D30"/>
    <mergeCell ref="H29:J29"/>
    <mergeCell ref="H30:J30"/>
    <mergeCell ref="A23:B23"/>
    <mergeCell ref="F28:G28"/>
    <mergeCell ref="B28:D28"/>
    <mergeCell ref="A24:B24"/>
    <mergeCell ref="C24:M24"/>
    <mergeCell ref="A27:M27"/>
    <mergeCell ref="A2:M2"/>
    <mergeCell ref="F5:F7"/>
    <mergeCell ref="H5:M5"/>
    <mergeCell ref="H6:M6"/>
    <mergeCell ref="H7:M7"/>
    <mergeCell ref="C5:E5"/>
    <mergeCell ref="C6:E7"/>
    <mergeCell ref="A5:B5"/>
    <mergeCell ref="A6:B7"/>
    <mergeCell ref="A11:B12"/>
    <mergeCell ref="A8:B9"/>
    <mergeCell ref="C9:E9"/>
    <mergeCell ref="L8:M9"/>
    <mergeCell ref="A10:B10"/>
    <mergeCell ref="C10:M10"/>
    <mergeCell ref="L11:M12"/>
    <mergeCell ref="C12:E12"/>
    <mergeCell ref="F8:F9"/>
    <mergeCell ref="G8:G9"/>
    <mergeCell ref="H8:H9"/>
    <mergeCell ref="I8:J9"/>
    <mergeCell ref="K8:K9"/>
    <mergeCell ref="F11:F12"/>
    <mergeCell ref="G11:G12"/>
    <mergeCell ref="H11:H12"/>
  </mergeCells>
  <phoneticPr fontId="1"/>
  <printOptions horizontalCentered="1"/>
  <pageMargins left="0.70866141732283472" right="0.70866141732283472"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リスト!$H$4:$H$109</xm:f>
          </x14:formula1>
          <xm:sqref>C22:F22</xm:sqref>
        </x14:dataValidation>
        <x14:dataValidation type="list" allowBlank="1" showInputMessage="1" showErrorMessage="1">
          <x14:formula1>
            <xm:f>リスト!$B$10:$B$14</xm:f>
          </x14:formula1>
          <xm:sqref>A29:A32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view="pageBreakPreview" topLeftCell="A3" zoomScaleNormal="100" zoomScaleSheetLayoutView="100" workbookViewId="0">
      <selection activeCell="A12" sqref="A12"/>
    </sheetView>
  </sheetViews>
  <sheetFormatPr defaultColWidth="9" defaultRowHeight="11.6" x14ac:dyDescent="0.25"/>
  <cols>
    <col min="1" max="1" width="6.23046875" style="106" customWidth="1"/>
    <col min="2" max="2" width="13.3828125" style="106" customWidth="1"/>
    <col min="3" max="3" width="15.61328125" style="106" customWidth="1"/>
    <col min="4" max="4" width="18" style="106" customWidth="1"/>
    <col min="5" max="5" width="12.4609375" style="106" customWidth="1"/>
    <col min="6" max="6" width="11" style="106" customWidth="1"/>
    <col min="7" max="7" width="10.4609375" style="106" customWidth="1"/>
    <col min="8" max="8" width="6.15234375" style="106" customWidth="1"/>
    <col min="9" max="9" width="3.15234375" style="106" customWidth="1"/>
    <col min="10" max="10" width="9" style="106" customWidth="1"/>
    <col min="11" max="16384" width="9" style="106"/>
  </cols>
  <sheetData>
    <row r="1" spans="1:7" s="1" customFormat="1" ht="22.5" customHeight="1" x14ac:dyDescent="0.25">
      <c r="A1" s="171" t="s">
        <v>431</v>
      </c>
      <c r="B1" s="29" t="s">
        <v>452</v>
      </c>
      <c r="C1" s="29"/>
      <c r="D1" s="29"/>
      <c r="E1" s="29"/>
    </row>
    <row r="2" spans="1:7" s="16" customFormat="1" ht="24" customHeight="1" x14ac:dyDescent="0.25">
      <c r="A2" s="169" t="s">
        <v>453</v>
      </c>
      <c r="B2" s="843" t="s">
        <v>454</v>
      </c>
      <c r="C2" s="844"/>
      <c r="D2" s="844"/>
      <c r="E2" s="843" t="s">
        <v>455</v>
      </c>
      <c r="F2" s="844"/>
      <c r="G2" s="845"/>
    </row>
    <row r="3" spans="1:7" s="16" customFormat="1" ht="28.5" customHeight="1" x14ac:dyDescent="0.25">
      <c r="A3" s="204">
        <v>1</v>
      </c>
      <c r="B3" s="846"/>
      <c r="C3" s="847"/>
      <c r="D3" s="848"/>
      <c r="E3" s="849"/>
      <c r="F3" s="850"/>
      <c r="G3" s="174" t="s">
        <v>456</v>
      </c>
    </row>
    <row r="4" spans="1:7" s="16" customFormat="1" ht="28.5" customHeight="1" x14ac:dyDescent="0.25">
      <c r="A4" s="205">
        <v>2</v>
      </c>
      <c r="B4" s="851"/>
      <c r="C4" s="852"/>
      <c r="D4" s="853"/>
      <c r="E4" s="854"/>
      <c r="F4" s="855"/>
      <c r="G4" s="173" t="s">
        <v>456</v>
      </c>
    </row>
    <row r="5" spans="1:7" s="16" customFormat="1" ht="28.5" customHeight="1" x14ac:dyDescent="0.25">
      <c r="A5" s="206">
        <v>3</v>
      </c>
      <c r="B5" s="858"/>
      <c r="C5" s="852"/>
      <c r="D5" s="853"/>
      <c r="E5" s="854"/>
      <c r="F5" s="855"/>
      <c r="G5" s="173" t="s">
        <v>456</v>
      </c>
    </row>
    <row r="6" spans="1:7" s="16" customFormat="1" ht="28.5" customHeight="1" thickBot="1" x14ac:dyDescent="0.3">
      <c r="A6" s="859" t="s">
        <v>457</v>
      </c>
      <c r="B6" s="860"/>
      <c r="C6" s="860"/>
      <c r="D6" s="861"/>
      <c r="E6" s="862">
        <f>E7-E3-E4-E5</f>
        <v>0</v>
      </c>
      <c r="F6" s="863"/>
      <c r="G6" s="172" t="s">
        <v>456</v>
      </c>
    </row>
    <row r="7" spans="1:7" s="16" customFormat="1" ht="28.5" customHeight="1" thickTop="1" x14ac:dyDescent="0.25">
      <c r="A7" s="864" t="s">
        <v>458</v>
      </c>
      <c r="B7" s="865"/>
      <c r="C7" s="865"/>
      <c r="D7" s="865"/>
      <c r="E7" s="866"/>
      <c r="F7" s="867"/>
      <c r="G7" s="107" t="s">
        <v>456</v>
      </c>
    </row>
    <row r="8" spans="1:7" ht="15" customHeight="1" x14ac:dyDescent="0.25"/>
    <row r="9" spans="1:7" ht="30" customHeight="1" x14ac:dyDescent="0.25">
      <c r="A9" s="187" t="s">
        <v>432</v>
      </c>
      <c r="B9" s="856" t="s">
        <v>433</v>
      </c>
      <c r="C9" s="856"/>
      <c r="D9" s="856"/>
      <c r="E9" s="856"/>
      <c r="F9" s="856"/>
      <c r="G9" s="856"/>
    </row>
    <row r="10" spans="1:7" ht="40" customHeight="1" x14ac:dyDescent="0.25">
      <c r="A10" s="857" t="s">
        <v>523</v>
      </c>
      <c r="B10" s="857"/>
      <c r="C10" s="857"/>
      <c r="D10" s="857"/>
      <c r="E10" s="857"/>
      <c r="F10" s="857"/>
      <c r="G10" s="857"/>
    </row>
    <row r="11" spans="1:7" ht="30" customHeight="1" x14ac:dyDescent="0.25">
      <c r="A11" s="175" t="s">
        <v>434</v>
      </c>
      <c r="B11" s="176" t="s">
        <v>435</v>
      </c>
      <c r="C11" s="176" t="s">
        <v>436</v>
      </c>
      <c r="D11" s="177" t="s">
        <v>437</v>
      </c>
      <c r="E11" s="177" t="s">
        <v>438</v>
      </c>
      <c r="F11" s="178" t="s">
        <v>439</v>
      </c>
      <c r="G11" s="179" t="s">
        <v>440</v>
      </c>
    </row>
    <row r="12" spans="1:7" ht="45" customHeight="1" x14ac:dyDescent="0.25">
      <c r="A12" s="207"/>
      <c r="B12" s="228"/>
      <c r="C12" s="228"/>
      <c r="D12" s="228"/>
      <c r="E12" s="229"/>
      <c r="F12" s="230"/>
      <c r="G12" s="231"/>
    </row>
    <row r="13" spans="1:7" ht="45" customHeight="1" x14ac:dyDescent="0.25">
      <c r="A13" s="167"/>
      <c r="B13" s="232"/>
      <c r="C13" s="232"/>
      <c r="D13" s="232"/>
      <c r="E13" s="233"/>
      <c r="F13" s="234"/>
      <c r="G13" s="235"/>
    </row>
    <row r="14" spans="1:7" ht="45" customHeight="1" x14ac:dyDescent="0.25">
      <c r="A14" s="167"/>
      <c r="B14" s="232"/>
      <c r="C14" s="232"/>
      <c r="D14" s="232"/>
      <c r="E14" s="233"/>
      <c r="F14" s="234"/>
      <c r="G14" s="235"/>
    </row>
    <row r="15" spans="1:7" ht="45" customHeight="1" x14ac:dyDescent="0.25">
      <c r="A15" s="167"/>
      <c r="B15" s="232"/>
      <c r="C15" s="232"/>
      <c r="D15" s="232"/>
      <c r="E15" s="233"/>
      <c r="F15" s="234"/>
      <c r="G15" s="235"/>
    </row>
    <row r="16" spans="1:7" ht="45" customHeight="1" x14ac:dyDescent="0.25">
      <c r="A16" s="168"/>
      <c r="B16" s="236"/>
      <c r="C16" s="236"/>
      <c r="D16" s="236"/>
      <c r="E16" s="237"/>
      <c r="F16" s="238"/>
      <c r="G16" s="239"/>
    </row>
    <row r="18" spans="1:1" ht="20.149999999999999" hidden="1" customHeight="1" x14ac:dyDescent="0.25">
      <c r="A18" s="106" t="s">
        <v>441</v>
      </c>
    </row>
    <row r="19" spans="1:1" ht="20.149999999999999" hidden="1" customHeight="1" x14ac:dyDescent="0.25">
      <c r="A19" s="106" t="s">
        <v>442</v>
      </c>
    </row>
    <row r="20" spans="1:1" ht="20.149999999999999" hidden="1" customHeight="1" x14ac:dyDescent="0.25">
      <c r="A20" s="106" t="s">
        <v>443</v>
      </c>
    </row>
    <row r="21" spans="1:1" ht="20.149999999999999" hidden="1" customHeight="1" x14ac:dyDescent="0.25">
      <c r="A21" s="106" t="s">
        <v>444</v>
      </c>
    </row>
    <row r="22" spans="1:1" ht="20.149999999999999" hidden="1" customHeight="1" x14ac:dyDescent="0.25">
      <c r="A22" s="106" t="s">
        <v>445</v>
      </c>
    </row>
    <row r="23" spans="1:1" ht="20.149999999999999" hidden="1" customHeight="1" x14ac:dyDescent="0.25"/>
    <row r="24" spans="1:1" ht="20.149999999999999" hidden="1" customHeight="1" x14ac:dyDescent="0.25">
      <c r="A24" s="106" t="s">
        <v>446</v>
      </c>
    </row>
    <row r="25" spans="1:1" ht="20.149999999999999" hidden="1" customHeight="1" x14ac:dyDescent="0.25">
      <c r="A25" s="106" t="s">
        <v>447</v>
      </c>
    </row>
    <row r="26" spans="1:1" ht="20.149999999999999" hidden="1" customHeight="1" x14ac:dyDescent="0.25">
      <c r="A26" s="106" t="s">
        <v>448</v>
      </c>
    </row>
    <row r="27" spans="1:1" ht="20.149999999999999" hidden="1" customHeight="1" x14ac:dyDescent="0.25">
      <c r="A27" s="106" t="s">
        <v>449</v>
      </c>
    </row>
    <row r="28" spans="1:1" ht="20.149999999999999" hidden="1" customHeight="1" x14ac:dyDescent="0.25">
      <c r="A28" s="106" t="s">
        <v>450</v>
      </c>
    </row>
    <row r="29" spans="1:1" ht="20.149999999999999" customHeight="1" x14ac:dyDescent="0.25"/>
    <row r="30" spans="1:1" ht="20.149999999999999" customHeight="1" x14ac:dyDescent="0.25"/>
    <row r="31" spans="1:1" ht="20.149999999999999" customHeight="1" x14ac:dyDescent="0.25"/>
    <row r="32" spans="1:1" ht="20.149999999999999" customHeight="1" x14ac:dyDescent="0.25"/>
    <row r="33" ht="20.149999999999999" customHeight="1" x14ac:dyDescent="0.25"/>
    <row r="34" ht="20.149999999999999" customHeight="1" x14ac:dyDescent="0.25"/>
    <row r="35" ht="20.149999999999999" customHeight="1" x14ac:dyDescent="0.25"/>
    <row r="36" ht="20.149999999999999" customHeight="1" x14ac:dyDescent="0.25"/>
    <row r="37" ht="20.149999999999999" customHeight="1" x14ac:dyDescent="0.25"/>
    <row r="38" ht="20.149999999999999"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60" ht="12" customHeight="1" x14ac:dyDescent="0.25"/>
    <row r="61" ht="12" customHeight="1" x14ac:dyDescent="0.25"/>
    <row r="62" ht="12" customHeight="1" x14ac:dyDescent="0.25"/>
    <row r="63" ht="12" customHeight="1" x14ac:dyDescent="0.25"/>
    <row r="64" ht="12" customHeight="1" x14ac:dyDescent="0.25"/>
    <row r="65" ht="12" customHeight="1" x14ac:dyDescent="0.25"/>
    <row r="66" ht="12" customHeight="1" x14ac:dyDescent="0.25"/>
    <row r="67" ht="12" customHeight="1" x14ac:dyDescent="0.25"/>
    <row r="68" ht="12" customHeight="1" x14ac:dyDescent="0.25"/>
    <row r="69" ht="12" customHeight="1" x14ac:dyDescent="0.25"/>
  </sheetData>
  <sheetProtection selectLockedCells="1"/>
  <dataConsolidate/>
  <mergeCells count="14">
    <mergeCell ref="B9:G9"/>
    <mergeCell ref="A10:G10"/>
    <mergeCell ref="B5:D5"/>
    <mergeCell ref="E5:F5"/>
    <mergeCell ref="A6:D6"/>
    <mergeCell ref="E6:F6"/>
    <mergeCell ref="A7:D7"/>
    <mergeCell ref="E7:F7"/>
    <mergeCell ref="B2:D2"/>
    <mergeCell ref="E2:G2"/>
    <mergeCell ref="B3:D3"/>
    <mergeCell ref="E3:F3"/>
    <mergeCell ref="B4:D4"/>
    <mergeCell ref="E4:F4"/>
  </mergeCells>
  <phoneticPr fontId="1"/>
  <dataValidations xWindow="767" yWindow="510" count="6">
    <dataValidation type="list" imeMode="halfAlpha" allowBlank="1" showInputMessage="1" showErrorMessage="1" errorTitle="入力エラー" error="指定の年度以外は入力できません。" promptTitle="利用年度を選択してください" prompt="　右欄の助成金・補助金を申請年度を選択してください。" sqref="A13:A16">
      <formula1>$A$18:$A$22</formula1>
    </dataValidation>
    <dataValidation imeMode="hiragana" allowBlank="1" showInputMessage="1" showErrorMessage="1" sqref="B12:D16"/>
    <dataValidation imeMode="halfAlpha" allowBlank="1" showInputMessage="1" showErrorMessage="1" sqref="E12:E16"/>
    <dataValidation type="list" imeMode="hiragana" allowBlank="1" showInputMessage="1" showErrorMessage="1" errorTitle="入力エラー" error="指定の選択肢以外は入力できません。" promptTitle="経費の重複について選択してください" prompt="　左欄の補助金・助成金と本申請との経費の重複について選択してください。_x000a_　同一テーマによる展示会出展のための補助金・助成金であっても、出展する展示会が異なる場合は「なし」を選択してください。_x000a_　" sqref="G12:G16">
      <formula1>"あり,なし"</formula1>
    </dataValidation>
    <dataValidation type="list" imeMode="halfAlpha" allowBlank="1" showInputMessage="1" showErrorMessage="1" errorTitle="入力エラー" error="指定の年度以外は入力できません。" promptTitle="利用年度を選択してください" prompt="　右欄の助成金・補助金の申請年度を選択してください。" sqref="A12">
      <formula1>$A$18:$A$22</formula1>
    </dataValidation>
    <dataValidation type="list" allowBlank="1" showInputMessage="1" showErrorMessage="1" promptTitle="併願申請の有無を選択してください" prompt="実施中または申請中の補助金・助成金において本申請と「申請テーマが同一の場合」は「あり」を選択してください。" sqref="F12:F16">
      <formula1>"あり,なし"</formula1>
    </dataValidation>
  </dataValidations>
  <printOptions horizontalCentered="1"/>
  <pageMargins left="0.59055118110236215" right="0.59055118110236215" top="0.39370078740157483" bottom="0.78740157480314965" header="0.31496062992125984" footer="0.31496062992125984"/>
  <pageSetup paperSize="9" orientation="portrait"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showZeros="0" view="pageBreakPreview" zoomScaleNormal="100" zoomScaleSheetLayoutView="100" workbookViewId="0">
      <selection activeCell="A15" sqref="A15:G15"/>
    </sheetView>
  </sheetViews>
  <sheetFormatPr defaultColWidth="9" defaultRowHeight="11.6" x14ac:dyDescent="0.25"/>
  <cols>
    <col min="1" max="1" width="3.4609375" style="16" customWidth="1"/>
    <col min="2" max="2" width="23.15234375" style="16" customWidth="1"/>
    <col min="3" max="4" width="8.61328125" style="16" customWidth="1"/>
    <col min="5" max="5" width="18.61328125" style="16" customWidth="1"/>
    <col min="6" max="7" width="9.61328125" style="16" customWidth="1"/>
    <col min="8" max="14" width="0" style="16" hidden="1" customWidth="1"/>
    <col min="15" max="16384" width="9" style="16"/>
  </cols>
  <sheetData>
    <row r="1" spans="1:20" x14ac:dyDescent="0.25">
      <c r="A1" s="16" t="s">
        <v>32</v>
      </c>
    </row>
    <row r="2" spans="1:20" s="1" customFormat="1" ht="21.75" customHeight="1" x14ac:dyDescent="0.25">
      <c r="A2" s="29" t="s">
        <v>451</v>
      </c>
      <c r="B2" s="29" t="s">
        <v>459</v>
      </c>
      <c r="C2" s="29"/>
      <c r="D2" s="29"/>
      <c r="E2" s="29"/>
    </row>
    <row r="3" spans="1:20" ht="48.75" customHeight="1" x14ac:dyDescent="0.25">
      <c r="A3" s="889" t="s">
        <v>460</v>
      </c>
      <c r="B3" s="889"/>
      <c r="C3" s="889"/>
      <c r="D3" s="889"/>
      <c r="E3" s="889"/>
      <c r="F3" s="889"/>
      <c r="G3" s="889"/>
    </row>
    <row r="4" spans="1:20" ht="24" customHeight="1" x14ac:dyDescent="0.25">
      <c r="B4" s="15"/>
      <c r="C4" s="15"/>
      <c r="D4" s="15"/>
      <c r="E4" s="890" t="s">
        <v>526</v>
      </c>
      <c r="F4" s="890"/>
      <c r="G4" s="890"/>
    </row>
    <row r="5" spans="1:20" ht="24" customHeight="1" x14ac:dyDescent="0.25">
      <c r="A5" s="131" t="s">
        <v>461</v>
      </c>
      <c r="B5" s="180" t="s">
        <v>462</v>
      </c>
      <c r="C5" s="181" t="s">
        <v>463</v>
      </c>
      <c r="D5" s="180" t="s">
        <v>464</v>
      </c>
      <c r="E5" s="182" t="s">
        <v>465</v>
      </c>
      <c r="F5" s="182" t="s">
        <v>466</v>
      </c>
      <c r="G5" s="183" t="s">
        <v>467</v>
      </c>
    </row>
    <row r="6" spans="1:20" ht="28.5" customHeight="1" x14ac:dyDescent="0.25">
      <c r="A6" s="208">
        <v>1</v>
      </c>
      <c r="B6" s="240"/>
      <c r="C6" s="241"/>
      <c r="D6" s="242"/>
      <c r="E6" s="243"/>
      <c r="F6" s="244"/>
      <c r="G6" s="209" t="str">
        <f>IFERROR(F6/F13, "")</f>
        <v/>
      </c>
      <c r="I6" s="868" t="s">
        <v>519</v>
      </c>
      <c r="J6" s="868"/>
      <c r="K6" s="868"/>
      <c r="L6" s="868"/>
      <c r="M6" s="868"/>
      <c r="N6" s="868"/>
      <c r="P6" s="868" t="s">
        <v>527</v>
      </c>
      <c r="Q6" s="868"/>
      <c r="R6" s="868"/>
      <c r="S6" s="868"/>
      <c r="T6" s="868"/>
    </row>
    <row r="7" spans="1:20" ht="28.5" customHeight="1" x14ac:dyDescent="0.25">
      <c r="A7" s="210">
        <v>2</v>
      </c>
      <c r="B7" s="245"/>
      <c r="C7" s="246"/>
      <c r="D7" s="247"/>
      <c r="E7" s="248"/>
      <c r="F7" s="249"/>
      <c r="G7" s="211" t="str">
        <f>IFERROR(F7/F13, "")</f>
        <v/>
      </c>
      <c r="I7" s="868"/>
      <c r="J7" s="868"/>
      <c r="K7" s="868"/>
      <c r="L7" s="868"/>
      <c r="M7" s="868"/>
      <c r="N7" s="868"/>
      <c r="P7" s="868"/>
      <c r="Q7" s="868"/>
      <c r="R7" s="868"/>
      <c r="S7" s="868"/>
      <c r="T7" s="868"/>
    </row>
    <row r="8" spans="1:20" ht="28.5" customHeight="1" x14ac:dyDescent="0.25">
      <c r="A8" s="210">
        <v>3</v>
      </c>
      <c r="B8" s="245"/>
      <c r="C8" s="246"/>
      <c r="D8" s="247"/>
      <c r="E8" s="248"/>
      <c r="F8" s="249"/>
      <c r="G8" s="212" t="str">
        <f>IFERROR(F8/F13, "")</f>
        <v/>
      </c>
      <c r="I8" s="868"/>
      <c r="J8" s="868"/>
      <c r="K8" s="868"/>
      <c r="L8" s="868"/>
      <c r="M8" s="868"/>
      <c r="N8" s="868"/>
      <c r="P8" s="868"/>
      <c r="Q8" s="868"/>
      <c r="R8" s="868"/>
      <c r="S8" s="868"/>
      <c r="T8" s="868"/>
    </row>
    <row r="9" spans="1:20" ht="28.5" customHeight="1" x14ac:dyDescent="0.25">
      <c r="A9" s="210">
        <v>4</v>
      </c>
      <c r="B9" s="245"/>
      <c r="C9" s="246"/>
      <c r="D9" s="247"/>
      <c r="E9" s="248"/>
      <c r="F9" s="249"/>
      <c r="G9" s="212" t="str">
        <f>IFERROR(F9/F13, "")</f>
        <v/>
      </c>
      <c r="I9" s="868"/>
      <c r="J9" s="868"/>
      <c r="K9" s="868"/>
      <c r="L9" s="868"/>
      <c r="M9" s="868"/>
      <c r="N9" s="868"/>
      <c r="P9" s="868"/>
      <c r="Q9" s="868"/>
      <c r="R9" s="868"/>
      <c r="S9" s="868"/>
      <c r="T9" s="868"/>
    </row>
    <row r="10" spans="1:20" ht="28.5" customHeight="1" x14ac:dyDescent="0.25">
      <c r="A10" s="210">
        <v>5</v>
      </c>
      <c r="B10" s="245"/>
      <c r="C10" s="246"/>
      <c r="D10" s="247"/>
      <c r="E10" s="248"/>
      <c r="F10" s="249"/>
      <c r="G10" s="212" t="str">
        <f>IFERROR(F10/F13, "")</f>
        <v/>
      </c>
      <c r="I10" s="868"/>
      <c r="J10" s="868"/>
      <c r="K10" s="868"/>
      <c r="L10" s="868"/>
      <c r="M10" s="868"/>
      <c r="N10" s="868"/>
      <c r="P10" s="868"/>
      <c r="Q10" s="868"/>
      <c r="R10" s="868"/>
      <c r="S10" s="868"/>
      <c r="T10" s="868"/>
    </row>
    <row r="11" spans="1:20" ht="28.5" customHeight="1" x14ac:dyDescent="0.25">
      <c r="A11" s="213">
        <v>6</v>
      </c>
      <c r="B11" s="245"/>
      <c r="C11" s="246"/>
      <c r="D11" s="247"/>
      <c r="E11" s="248"/>
      <c r="F11" s="249"/>
      <c r="G11" s="212" t="str">
        <f>IFERROR(F11/F13, "")</f>
        <v/>
      </c>
      <c r="I11" s="868"/>
      <c r="J11" s="868"/>
      <c r="K11" s="868"/>
      <c r="L11" s="868"/>
      <c r="M11" s="868"/>
      <c r="N11" s="868"/>
      <c r="P11" s="868"/>
      <c r="Q11" s="868"/>
      <c r="R11" s="868"/>
      <c r="S11" s="868"/>
      <c r="T11" s="868"/>
    </row>
    <row r="12" spans="1:20" ht="28.5" customHeight="1" x14ac:dyDescent="0.25">
      <c r="A12" s="891" t="s">
        <v>468</v>
      </c>
      <c r="B12" s="892"/>
      <c r="C12" s="250"/>
      <c r="D12" s="251"/>
      <c r="E12" s="252"/>
      <c r="F12" s="253"/>
      <c r="G12" s="209" t="str">
        <f>IFERROR(F12/F13, "")</f>
        <v/>
      </c>
      <c r="I12" s="868"/>
      <c r="J12" s="868"/>
      <c r="K12" s="868"/>
      <c r="L12" s="868"/>
      <c r="M12" s="868"/>
      <c r="N12" s="868"/>
      <c r="P12" s="868"/>
      <c r="Q12" s="868"/>
      <c r="R12" s="868"/>
      <c r="S12" s="868"/>
      <c r="T12" s="868"/>
    </row>
    <row r="13" spans="1:20" ht="28.5" customHeight="1" thickBot="1" x14ac:dyDescent="0.3">
      <c r="A13" s="893" t="s">
        <v>469</v>
      </c>
      <c r="B13" s="894"/>
      <c r="C13" s="894"/>
      <c r="D13" s="894"/>
      <c r="E13" s="895"/>
      <c r="F13" s="214">
        <f>SUM(F6:F12)</f>
        <v>0</v>
      </c>
      <c r="G13" s="215">
        <f>SUM(G6:G12)</f>
        <v>0</v>
      </c>
      <c r="H13" s="66"/>
      <c r="P13" s="868"/>
      <c r="Q13" s="868"/>
      <c r="R13" s="868"/>
      <c r="S13" s="868"/>
      <c r="T13" s="868"/>
    </row>
    <row r="14" spans="1:20" ht="24.75" customHeight="1" thickTop="1" x14ac:dyDescent="0.25">
      <c r="A14" s="896" t="s">
        <v>470</v>
      </c>
      <c r="B14" s="897"/>
      <c r="C14" s="897"/>
      <c r="D14" s="897"/>
      <c r="E14" s="897"/>
      <c r="F14" s="897"/>
      <c r="G14" s="898"/>
    </row>
    <row r="15" spans="1:20" ht="42" customHeight="1" x14ac:dyDescent="0.25">
      <c r="A15" s="886"/>
      <c r="B15" s="887"/>
      <c r="C15" s="887"/>
      <c r="D15" s="887"/>
      <c r="E15" s="887"/>
      <c r="F15" s="887"/>
      <c r="G15" s="888"/>
    </row>
    <row r="16" spans="1:20" ht="15" customHeight="1" x14ac:dyDescent="0.25">
      <c r="A16" s="15"/>
      <c r="B16" s="15"/>
      <c r="C16" s="15"/>
      <c r="D16" s="15"/>
      <c r="E16" s="15"/>
    </row>
    <row r="17" spans="1:8" ht="28.5" customHeight="1" x14ac:dyDescent="0.25">
      <c r="A17" s="877" t="s">
        <v>471</v>
      </c>
      <c r="B17" s="877"/>
      <c r="C17" s="877"/>
      <c r="D17" s="877"/>
      <c r="E17" s="877"/>
      <c r="F17" s="877"/>
      <c r="G17" s="877"/>
    </row>
    <row r="18" spans="1:8" ht="24" customHeight="1" x14ac:dyDescent="0.25">
      <c r="A18" s="131" t="s">
        <v>461</v>
      </c>
      <c r="B18" s="170" t="s">
        <v>472</v>
      </c>
      <c r="C18" s="878" t="s">
        <v>473</v>
      </c>
      <c r="D18" s="879"/>
      <c r="E18" s="132" t="s">
        <v>22</v>
      </c>
      <c r="F18" s="880" t="s">
        <v>474</v>
      </c>
      <c r="G18" s="881"/>
    </row>
    <row r="19" spans="1:8" ht="28.5" customHeight="1" x14ac:dyDescent="0.25">
      <c r="A19" s="184">
        <v>1</v>
      </c>
      <c r="B19" s="254"/>
      <c r="C19" s="882"/>
      <c r="D19" s="883"/>
      <c r="E19" s="255"/>
      <c r="F19" s="884"/>
      <c r="G19" s="885"/>
      <c r="H19" s="66" t="b">
        <f>IF($F$19="製造業その他",     IF(AND($C$19&gt;=300000000,$E$19&gt;=300),         "",         "←大企業ではありません"),
  IF($F$19="卸売業",         IF(AND($C$19&gt;=100000000,$E$19&gt;=100),         "",         "←大企業ではありません"),
     IF($F$19="サービス業",         IF(AND($C$19&gt;=50000000,$E$19&gt;=100),         "",         "←大企業ではありません"),
      IF($F$19="小売業",         IF(AND($C$19&gt;=50000000,$E$19&gt;=50),          "",          "←大企業ではありません")))))</f>
        <v>0</v>
      </c>
    </row>
    <row r="20" spans="1:8" ht="28.5" customHeight="1" x14ac:dyDescent="0.25">
      <c r="A20" s="185">
        <v>2</v>
      </c>
      <c r="B20" s="256"/>
      <c r="C20" s="869"/>
      <c r="D20" s="870"/>
      <c r="E20" s="257"/>
      <c r="F20" s="871"/>
      <c r="G20" s="872"/>
      <c r="H20" s="66" t="b">
        <f>IF($F$20="製造業その他",IF(AND($C$20&gt;=300000000,$E$20&gt;=300),"","←大企業ではありません"),
 IF($F$20="卸売業",IF(AND($C$20&gt;=100000000,$E$20&gt;=100),"","←大企業ではありません"),
 IF($F$20="サービス業",IF(AND($C$20&gt;=50000000,$E$20&gt;=100),"","←大企業ではありません"),
 IF($F$20="小売業",IF(AND($C$20&gt;=50000000,$E$20&gt;=50),"","←大企業ではありません")))))</f>
        <v>0</v>
      </c>
    </row>
    <row r="21" spans="1:8" ht="28.5" customHeight="1" x14ac:dyDescent="0.25">
      <c r="A21" s="184">
        <v>3</v>
      </c>
      <c r="B21" s="256"/>
      <c r="C21" s="869"/>
      <c r="D21" s="870"/>
      <c r="E21" s="257"/>
      <c r="F21" s="871"/>
      <c r="G21" s="872"/>
      <c r="H21" s="66" t="b">
        <f>IF($F$21="製造業その他",IF(AND($C$21&gt;=300000000,$E$21&gt;=300),"","←大企業ではありません"),
 IF($F$21="卸売業",IF(AND($C$21&gt;=100000000,$E$21&gt;=100),"","←大企業ではありません"),
 IF($F$21="サービス業",IF(AND($C$21&gt;=50000000,$E$21&gt;=100),"","←大企業ではありません"),
 IF($F$21="小売業",IF(AND($C$21&gt;=50000000,$E$21&gt;=50),"","←大企業ではありません")))))</f>
        <v>0</v>
      </c>
    </row>
    <row r="22" spans="1:8" ht="28.5" customHeight="1" x14ac:dyDescent="0.25">
      <c r="A22" s="186">
        <v>4</v>
      </c>
      <c r="B22" s="258"/>
      <c r="C22" s="873"/>
      <c r="D22" s="874"/>
      <c r="E22" s="259"/>
      <c r="F22" s="875"/>
      <c r="G22" s="876"/>
      <c r="H22" s="66" t="b">
        <f>IF($F$22="製造業その他",IF(AND($C$22&gt;=300000000,$E$22&gt;=300),"","←大企業ではありません"),
IF($F$22="卸売業",IF(AND($C$22&gt;=100000000,$E$22&gt;=100),"","←大企業ではありません"),
IF($F$22="サービス業",IF(AND($C$22&gt;=50000000,$E$22&gt;=100),"","←大企業ではありません"),
IF($F$22="小売業",IF(AND($C$22&gt;=50000000,$E$22&gt;=50),"","←大企業ではありません")))))</f>
        <v>0</v>
      </c>
    </row>
    <row r="23" spans="1:8" x14ac:dyDescent="0.25">
      <c r="A23" s="15"/>
      <c r="B23" s="15"/>
      <c r="C23" s="15"/>
      <c r="D23" s="15"/>
      <c r="E23" s="15"/>
    </row>
    <row r="24" spans="1:8" x14ac:dyDescent="0.25">
      <c r="A24" s="15"/>
      <c r="B24" s="15"/>
      <c r="C24" s="15"/>
      <c r="D24" s="15"/>
      <c r="E24" s="15"/>
    </row>
    <row r="25" spans="1:8" hidden="1" x14ac:dyDescent="0.25">
      <c r="F25" s="16" t="s">
        <v>475</v>
      </c>
    </row>
    <row r="26" spans="1:8" hidden="1" x14ac:dyDescent="0.25">
      <c r="F26" s="16" t="s">
        <v>179</v>
      </c>
    </row>
    <row r="27" spans="1:8" hidden="1" x14ac:dyDescent="0.25">
      <c r="F27" s="16" t="s">
        <v>177</v>
      </c>
    </row>
    <row r="28" spans="1:8" hidden="1" x14ac:dyDescent="0.25">
      <c r="F28" s="16" t="s">
        <v>321</v>
      </c>
    </row>
  </sheetData>
  <sheetProtection sheet="1" objects="1" scenarios="1" selectLockedCells="1"/>
  <mergeCells count="19">
    <mergeCell ref="A3:G3"/>
    <mergeCell ref="E4:G4"/>
    <mergeCell ref="A12:B12"/>
    <mergeCell ref="A13:E13"/>
    <mergeCell ref="A14:G14"/>
    <mergeCell ref="P6:T13"/>
    <mergeCell ref="I6:N12"/>
    <mergeCell ref="C21:D21"/>
    <mergeCell ref="F21:G21"/>
    <mergeCell ref="C22:D22"/>
    <mergeCell ref="F22:G22"/>
    <mergeCell ref="A17:G17"/>
    <mergeCell ref="C18:D18"/>
    <mergeCell ref="F18:G18"/>
    <mergeCell ref="C19:D19"/>
    <mergeCell ref="F19:G19"/>
    <mergeCell ref="C20:D20"/>
    <mergeCell ref="F20:G20"/>
    <mergeCell ref="A15:G15"/>
  </mergeCells>
  <phoneticPr fontId="1"/>
  <dataValidations count="2">
    <dataValidation type="list" allowBlank="1" showInputMessage="1" showErrorMessage="1" sqref="F19:G22">
      <formula1>$F$25:$F$28</formula1>
    </dataValidation>
    <dataValidation type="list" allowBlank="1" showInputMessage="1" showErrorMessage="1" sqref="C6:D12">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BreakPreview" zoomScaleNormal="100" zoomScaleSheetLayoutView="100" workbookViewId="0">
      <selection activeCell="D7" sqref="D7:E9"/>
    </sheetView>
  </sheetViews>
  <sheetFormatPr defaultColWidth="9" defaultRowHeight="11.6" x14ac:dyDescent="0.25"/>
  <cols>
    <col min="1" max="1" width="1" style="16" customWidth="1"/>
    <col min="2" max="2" width="11.23046875" style="16" customWidth="1"/>
    <col min="3" max="3" width="13.61328125" style="16" customWidth="1"/>
    <col min="4" max="4" width="5.61328125" style="16" customWidth="1"/>
    <col min="5" max="5" width="19" style="16" customWidth="1"/>
    <col min="6" max="6" width="18.4609375" style="16" customWidth="1"/>
    <col min="7" max="7" width="10.61328125" style="16" customWidth="1"/>
    <col min="8" max="8" width="7.23046875" style="16" customWidth="1"/>
    <col min="9" max="9" width="1.61328125" style="16" customWidth="1"/>
    <col min="10" max="10" width="9" style="16"/>
    <col min="11" max="11" width="0" style="16" hidden="1" customWidth="1"/>
    <col min="12" max="16384" width="9" style="16"/>
  </cols>
  <sheetData>
    <row r="1" spans="1:11" ht="13.3" x14ac:dyDescent="0.25">
      <c r="A1" s="1" t="s">
        <v>32</v>
      </c>
      <c r="B1" s="1"/>
    </row>
    <row r="2" spans="1:11" ht="30" customHeight="1" x14ac:dyDescent="0.25">
      <c r="A2" s="912" t="s">
        <v>546</v>
      </c>
      <c r="B2" s="913"/>
      <c r="C2" s="913"/>
      <c r="D2" s="913"/>
      <c r="E2" s="913"/>
      <c r="F2" s="913"/>
      <c r="G2" s="913"/>
      <c r="H2" s="913"/>
      <c r="I2" s="914"/>
    </row>
    <row r="3" spans="1:11" ht="23.25" customHeight="1" x14ac:dyDescent="0.25">
      <c r="A3" s="294"/>
      <c r="B3" s="915"/>
      <c r="C3" s="915"/>
      <c r="D3" s="915"/>
      <c r="E3" s="915"/>
      <c r="F3" s="915"/>
      <c r="G3" s="915"/>
      <c r="H3" s="295"/>
      <c r="I3" s="296"/>
    </row>
    <row r="4" spans="1:11" ht="18" customHeight="1" x14ac:dyDescent="0.25">
      <c r="A4" s="294"/>
      <c r="B4" s="916" t="s">
        <v>533</v>
      </c>
      <c r="C4" s="916"/>
      <c r="D4" s="916"/>
      <c r="E4" s="916"/>
      <c r="F4" s="916"/>
      <c r="G4" s="916"/>
      <c r="H4" s="297"/>
      <c r="I4" s="296"/>
    </row>
    <row r="5" spans="1:11" ht="18" customHeight="1" x14ac:dyDescent="0.25">
      <c r="A5" s="294"/>
      <c r="B5" s="298"/>
      <c r="C5" s="298"/>
      <c r="D5" s="298"/>
      <c r="E5" s="299"/>
      <c r="F5" s="299" t="s">
        <v>547</v>
      </c>
      <c r="G5" s="300" t="s">
        <v>548</v>
      </c>
      <c r="H5" s="301" t="s">
        <v>549</v>
      </c>
      <c r="I5" s="296"/>
    </row>
    <row r="6" spans="1:11" ht="27" customHeight="1" x14ac:dyDescent="0.25">
      <c r="A6" s="294"/>
      <c r="B6" s="302" t="s">
        <v>162</v>
      </c>
      <c r="C6" s="303" t="s">
        <v>534</v>
      </c>
      <c r="D6" s="917" t="s">
        <v>550</v>
      </c>
      <c r="E6" s="918"/>
      <c r="F6" s="919" t="s">
        <v>535</v>
      </c>
      <c r="G6" s="920"/>
      <c r="H6" s="304" t="s">
        <v>496</v>
      </c>
      <c r="I6" s="296"/>
    </row>
    <row r="7" spans="1:11" ht="55.5" customHeight="1" x14ac:dyDescent="0.25">
      <c r="A7" s="294"/>
      <c r="B7" s="260"/>
      <c r="C7" s="899"/>
      <c r="D7" s="901"/>
      <c r="E7" s="902"/>
      <c r="F7" s="907"/>
      <c r="G7" s="907"/>
      <c r="H7" s="910"/>
      <c r="I7" s="296"/>
      <c r="K7" s="16" t="s">
        <v>497</v>
      </c>
    </row>
    <row r="8" spans="1:11" ht="12" customHeight="1" x14ac:dyDescent="0.25">
      <c r="A8" s="294"/>
      <c r="B8" s="216" t="s">
        <v>536</v>
      </c>
      <c r="C8" s="900"/>
      <c r="D8" s="903"/>
      <c r="E8" s="904"/>
      <c r="F8" s="908"/>
      <c r="G8" s="908"/>
      <c r="H8" s="911"/>
      <c r="I8" s="296"/>
      <c r="K8" s="16" t="s">
        <v>498</v>
      </c>
    </row>
    <row r="9" spans="1:11" ht="63.75" customHeight="1" x14ac:dyDescent="0.25">
      <c r="A9" s="294"/>
      <c r="B9" s="261"/>
      <c r="C9" s="291"/>
      <c r="D9" s="905"/>
      <c r="E9" s="906"/>
      <c r="F9" s="909"/>
      <c r="G9" s="909"/>
      <c r="H9" s="911"/>
      <c r="I9" s="296"/>
    </row>
    <row r="10" spans="1:11" ht="55.5" customHeight="1" x14ac:dyDescent="0.25">
      <c r="A10" s="294"/>
      <c r="B10" s="260"/>
      <c r="C10" s="900"/>
      <c r="D10" s="903"/>
      <c r="E10" s="904"/>
      <c r="F10" s="921"/>
      <c r="G10" s="921"/>
      <c r="H10" s="923"/>
      <c r="I10" s="296"/>
    </row>
    <row r="11" spans="1:11" ht="12" customHeight="1" x14ac:dyDescent="0.25">
      <c r="A11" s="294"/>
      <c r="B11" s="216" t="s">
        <v>537</v>
      </c>
      <c r="C11" s="900"/>
      <c r="D11" s="903"/>
      <c r="E11" s="904"/>
      <c r="F11" s="921"/>
      <c r="G11" s="921"/>
      <c r="H11" s="924"/>
      <c r="I11" s="296"/>
    </row>
    <row r="12" spans="1:11" ht="57" customHeight="1" x14ac:dyDescent="0.25">
      <c r="A12" s="294"/>
      <c r="B12" s="261"/>
      <c r="C12" s="291"/>
      <c r="D12" s="905"/>
      <c r="E12" s="906"/>
      <c r="F12" s="922"/>
      <c r="G12" s="922"/>
      <c r="H12" s="924"/>
      <c r="I12" s="296"/>
    </row>
    <row r="13" spans="1:11" ht="55.5" customHeight="1" x14ac:dyDescent="0.25">
      <c r="A13" s="294"/>
      <c r="B13" s="260"/>
      <c r="C13" s="900"/>
      <c r="D13" s="903"/>
      <c r="E13" s="904"/>
      <c r="F13" s="921"/>
      <c r="G13" s="921"/>
      <c r="H13" s="923"/>
      <c r="I13" s="296"/>
    </row>
    <row r="14" spans="1:11" ht="12" customHeight="1" x14ac:dyDescent="0.25">
      <c r="A14" s="294"/>
      <c r="B14" s="216" t="s">
        <v>538</v>
      </c>
      <c r="C14" s="900"/>
      <c r="D14" s="903"/>
      <c r="E14" s="904"/>
      <c r="F14" s="921"/>
      <c r="G14" s="921"/>
      <c r="H14" s="924"/>
      <c r="I14" s="296"/>
    </row>
    <row r="15" spans="1:11" ht="55.5" customHeight="1" x14ac:dyDescent="0.25">
      <c r="A15" s="294"/>
      <c r="B15" s="305"/>
      <c r="C15" s="306"/>
      <c r="D15" s="925"/>
      <c r="E15" s="926"/>
      <c r="F15" s="927"/>
      <c r="G15" s="927"/>
      <c r="H15" s="928"/>
      <c r="I15" s="296"/>
    </row>
    <row r="16" spans="1:11" ht="21.75" customHeight="1" x14ac:dyDescent="0.25">
      <c r="A16" s="294"/>
      <c r="B16" s="930"/>
      <c r="C16" s="930"/>
      <c r="D16" s="930"/>
      <c r="E16" s="930"/>
      <c r="F16" s="930"/>
      <c r="G16" s="930"/>
      <c r="H16" s="298"/>
      <c r="I16" s="296"/>
    </row>
    <row r="17" spans="1:9" ht="18" customHeight="1" x14ac:dyDescent="0.25">
      <c r="A17" s="294"/>
      <c r="B17" s="916" t="s">
        <v>539</v>
      </c>
      <c r="C17" s="916"/>
      <c r="D17" s="916"/>
      <c r="E17" s="916"/>
      <c r="F17" s="916"/>
      <c r="G17" s="916"/>
      <c r="H17" s="297"/>
      <c r="I17" s="296"/>
    </row>
    <row r="18" spans="1:9" ht="18" customHeight="1" x14ac:dyDescent="0.25">
      <c r="A18" s="294"/>
      <c r="B18" s="298"/>
      <c r="C18" s="298"/>
      <c r="D18" s="298"/>
      <c r="E18" s="298"/>
      <c r="F18" s="931" t="s">
        <v>540</v>
      </c>
      <c r="G18" s="931"/>
      <c r="H18" s="931"/>
      <c r="I18" s="296"/>
    </row>
    <row r="19" spans="1:9" ht="40.5" customHeight="1" x14ac:dyDescent="0.25">
      <c r="A19" s="294"/>
      <c r="B19" s="302" t="s">
        <v>541</v>
      </c>
      <c r="C19" s="303" t="s">
        <v>38</v>
      </c>
      <c r="D19" s="932" t="s">
        <v>477</v>
      </c>
      <c r="E19" s="933"/>
      <c r="F19" s="934" t="s">
        <v>542</v>
      </c>
      <c r="G19" s="935"/>
      <c r="H19" s="935"/>
      <c r="I19" s="296"/>
    </row>
    <row r="20" spans="1:9" ht="84" customHeight="1" x14ac:dyDescent="0.25">
      <c r="A20" s="294"/>
      <c r="B20" s="307"/>
      <c r="C20" s="308"/>
      <c r="D20" s="936"/>
      <c r="E20" s="937"/>
      <c r="F20" s="938"/>
      <c r="G20" s="939"/>
      <c r="H20" s="939"/>
      <c r="I20" s="296"/>
    </row>
    <row r="21" spans="1:9" ht="84" customHeight="1" x14ac:dyDescent="0.25">
      <c r="A21" s="294"/>
      <c r="B21" s="309"/>
      <c r="C21" s="310"/>
      <c r="D21" s="940"/>
      <c r="E21" s="941"/>
      <c r="F21" s="942"/>
      <c r="G21" s="943"/>
      <c r="H21" s="943"/>
      <c r="I21" s="296"/>
    </row>
    <row r="22" spans="1:9" x14ac:dyDescent="0.25">
      <c r="A22" s="94"/>
      <c r="B22" s="944"/>
      <c r="C22" s="944"/>
      <c r="D22" s="944"/>
      <c r="E22" s="944"/>
      <c r="F22" s="945"/>
      <c r="G22" s="945"/>
      <c r="H22" s="311"/>
      <c r="I22" s="312"/>
    </row>
    <row r="23" spans="1:9" x14ac:dyDescent="0.25">
      <c r="A23" s="17"/>
      <c r="B23" s="946"/>
      <c r="C23" s="946"/>
      <c r="D23" s="946"/>
      <c r="E23" s="946"/>
      <c r="F23" s="946"/>
      <c r="G23" s="946"/>
      <c r="H23" s="293"/>
      <c r="I23" s="17"/>
    </row>
    <row r="24" spans="1:9" x14ac:dyDescent="0.25">
      <c r="B24" s="929"/>
      <c r="C24" s="929"/>
      <c r="D24" s="929"/>
      <c r="E24" s="929"/>
      <c r="F24" s="929"/>
      <c r="G24" s="929"/>
      <c r="H24" s="292"/>
    </row>
    <row r="25" spans="1:9" x14ac:dyDescent="0.25">
      <c r="B25" s="929"/>
      <c r="C25" s="929"/>
      <c r="D25" s="929"/>
      <c r="E25" s="929"/>
      <c r="F25" s="929"/>
      <c r="G25" s="929"/>
      <c r="H25" s="292"/>
    </row>
    <row r="27" spans="1:9" hidden="1" x14ac:dyDescent="0.25">
      <c r="B27" s="313" t="s">
        <v>543</v>
      </c>
    </row>
    <row r="28" spans="1:9" hidden="1" x14ac:dyDescent="0.25">
      <c r="B28" s="16" t="s">
        <v>544</v>
      </c>
    </row>
    <row r="29" spans="1:9" hidden="1" x14ac:dyDescent="0.25">
      <c r="B29" s="16" t="s">
        <v>478</v>
      </c>
    </row>
    <row r="30" spans="1:9" hidden="1" x14ac:dyDescent="0.25">
      <c r="B30" s="16" t="s">
        <v>545</v>
      </c>
    </row>
  </sheetData>
  <sheetProtection selectLockedCells="1"/>
  <mergeCells count="30">
    <mergeCell ref="B25:G25"/>
    <mergeCell ref="B16:G16"/>
    <mergeCell ref="B17:G17"/>
    <mergeCell ref="F18:H18"/>
    <mergeCell ref="D19:E19"/>
    <mergeCell ref="F19:H19"/>
    <mergeCell ref="D20:E20"/>
    <mergeCell ref="F20:H20"/>
    <mergeCell ref="D21:E21"/>
    <mergeCell ref="F21:H21"/>
    <mergeCell ref="B22:G22"/>
    <mergeCell ref="B23:G23"/>
    <mergeCell ref="B24:G24"/>
    <mergeCell ref="C10:C11"/>
    <mergeCell ref="D10:E12"/>
    <mergeCell ref="F10:G12"/>
    <mergeCell ref="H10:H12"/>
    <mergeCell ref="C13:C14"/>
    <mergeCell ref="D13:E15"/>
    <mergeCell ref="F13:G15"/>
    <mergeCell ref="H13:H15"/>
    <mergeCell ref="C7:C8"/>
    <mergeCell ref="D7:E9"/>
    <mergeCell ref="F7:G9"/>
    <mergeCell ref="H7:H9"/>
    <mergeCell ref="A2:I2"/>
    <mergeCell ref="B3:G3"/>
    <mergeCell ref="B4:G4"/>
    <mergeCell ref="D6:E6"/>
    <mergeCell ref="F6:G6"/>
  </mergeCells>
  <phoneticPr fontId="1"/>
  <dataValidations count="2">
    <dataValidation type="list" allowBlank="1" showInputMessage="1" showErrorMessage="1" sqref="H7:H15">
      <formula1>$K$7:$K$8</formula1>
    </dataValidation>
    <dataValidation type="list" allowBlank="1" showInputMessage="1" showErrorMessage="1" sqref="B20:B21">
      <formula1>$B$27:$B$30</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39</vt:i4>
      </vt:variant>
      <vt:variant>
        <vt:lpstr>名前付き一覧</vt:lpstr>
      </vt:variant>
      <vt:variant>
        <vt:i4>49</vt:i4>
      </vt:variant>
    </vt:vector>
  </HeadingPairs>
  <TitlesOfParts>
    <vt:vector size="88" baseType="lpstr">
      <vt:lpstr>作成時のお願い</vt:lpstr>
      <vt:lpstr>申請前確認書</vt:lpstr>
      <vt:lpstr>申請に必要な書類</vt:lpstr>
      <vt:lpstr>リスト</vt:lpstr>
      <vt:lpstr>事業計画Ⅰ</vt:lpstr>
      <vt:lpstr>事業計画Ⅰ･Ⅱ</vt:lpstr>
      <vt:lpstr>事業計画Ⅱ・Ⅲ</vt:lpstr>
      <vt:lpstr>事業計画Ⅳ</vt:lpstr>
      <vt:lpstr>事業計画Ⅴ7</vt:lpstr>
      <vt:lpstr>事業計画Ⅴ8</vt:lpstr>
      <vt:lpstr>作成にあたって</vt:lpstr>
      <vt:lpstr>資金計画書（Ⓐ地域一般・都市課題）</vt:lpstr>
      <vt:lpstr>資金計画書 (Ⓑ一時支援金等)</vt:lpstr>
      <vt:lpstr>(1)  原材料副資材費</vt:lpstr>
      <vt:lpstr>（2）-1　機械装置工具費</vt:lpstr>
      <vt:lpstr>（2）-2　機械装置計画書</vt:lpstr>
      <vt:lpstr>（3）-1　委託外注費</vt:lpstr>
      <vt:lpstr>（3）-2　委託計画書</vt:lpstr>
      <vt:lpstr>（4）-1　専門家指導費</vt:lpstr>
      <vt:lpstr>（4）-2　専門家計画書</vt:lpstr>
      <vt:lpstr>（5）　賃借費</vt:lpstr>
      <vt:lpstr>（6）　産業財産権出願・導入費</vt:lpstr>
      <vt:lpstr>（7）　直接人件費</vt:lpstr>
      <vt:lpstr>（8）　広告費</vt:lpstr>
      <vt:lpstr>（9）　展示会等参加費</vt:lpstr>
      <vt:lpstr>（10）-1　イベント開催費</vt:lpstr>
      <vt:lpstr>（10）-2　イベント開催計画書</vt:lpstr>
      <vt:lpstr>（11）　その他助成対象外経費</vt:lpstr>
      <vt:lpstr>人件費単価一覧表</vt:lpstr>
      <vt:lpstr>経費一覧表_国内9②</vt:lpstr>
      <vt:lpstr>経費一覧表_国内9③</vt:lpstr>
      <vt:lpstr>経費一覧表_海外10②</vt:lpstr>
      <vt:lpstr>経費一覧表_海外10③</vt:lpstr>
      <vt:lpstr>経費一覧表_オンライン11②</vt:lpstr>
      <vt:lpstr>経費一覧表_オンライン11③</vt:lpstr>
      <vt:lpstr>経費一覧表_海外Ⅷ②</vt:lpstr>
      <vt:lpstr>経費一覧表_海外Ⅷ③</vt:lpstr>
      <vt:lpstr>経費一覧表_海外9②</vt:lpstr>
      <vt:lpstr>経費一覧表_海外9③</vt:lpstr>
      <vt:lpstr>'(1)  原材料副資材費'!_9．資金支出明細</vt:lpstr>
      <vt:lpstr>'（10）-1　イベント開催費'!_9．資金支出明細</vt:lpstr>
      <vt:lpstr>'（2）-1　機械装置工具費'!_9．資金支出明細</vt:lpstr>
      <vt:lpstr>'（3）-1　委託外注費'!_9．資金支出明細</vt:lpstr>
      <vt:lpstr>'（4）-1　専門家指導費'!_9．資金支出明細</vt:lpstr>
      <vt:lpstr>'（5）　賃借費'!_9．資金支出明細</vt:lpstr>
      <vt:lpstr>'（6）　産業財産権出願・導入費'!_9．資金支出明細</vt:lpstr>
      <vt:lpstr>'（7）　直接人件費'!_9．資金支出明細</vt:lpstr>
      <vt:lpstr>'（8）　広告費'!_9．資金支出明細</vt:lpstr>
      <vt:lpstr>'（9）　展示会等参加費'!_9．資金支出明細</vt:lpstr>
      <vt:lpstr>'(1)  原材料副資材費'!Print_Area</vt:lpstr>
      <vt:lpstr>'（10）-1　イベント開催費'!Print_Area</vt:lpstr>
      <vt:lpstr>'（10）-2　イベント開催計画書'!Print_Area</vt:lpstr>
      <vt:lpstr>'（11）　その他助成対象外経費'!Print_Area</vt:lpstr>
      <vt:lpstr>'（2）-1　機械装置工具費'!Print_Area</vt:lpstr>
      <vt:lpstr>'（2）-2　機械装置計画書'!Print_Area</vt:lpstr>
      <vt:lpstr>'（3）-1　委託外注費'!Print_Area</vt:lpstr>
      <vt:lpstr>'（3）-2　委託計画書'!Print_Area</vt:lpstr>
      <vt:lpstr>'（4）-1　専門家指導費'!Print_Area</vt:lpstr>
      <vt:lpstr>'（4）-2　専門家計画書'!Print_Area</vt:lpstr>
      <vt:lpstr>'（5）　賃借費'!Print_Area</vt:lpstr>
      <vt:lpstr>'（6）　産業財産権出願・導入費'!Print_Area</vt:lpstr>
      <vt:lpstr>'（7）　直接人件費'!Print_Area</vt:lpstr>
      <vt:lpstr>'（8）　広告費'!Print_Area</vt:lpstr>
      <vt:lpstr>'（9）　展示会等参加費'!Print_Area</vt:lpstr>
      <vt:lpstr>経費一覧表_オンライン11②!Print_Area</vt:lpstr>
      <vt:lpstr>経費一覧表_オンライン11③!Print_Area</vt:lpstr>
      <vt:lpstr>経費一覧表_海外10②!Print_Area</vt:lpstr>
      <vt:lpstr>経費一覧表_海外10③!Print_Area</vt:lpstr>
      <vt:lpstr>経費一覧表_海外9②!Print_Area</vt:lpstr>
      <vt:lpstr>経費一覧表_海外9③!Print_Area</vt:lpstr>
      <vt:lpstr>経費一覧表_海外Ⅷ②!Print_Area</vt:lpstr>
      <vt:lpstr>経費一覧表_海外Ⅷ③!Print_Area</vt:lpstr>
      <vt:lpstr>経費一覧表_国内9②!Print_Area</vt:lpstr>
      <vt:lpstr>経費一覧表_国内9③!Print_Area</vt:lpstr>
      <vt:lpstr>作成にあたって!Print_Area</vt:lpstr>
      <vt:lpstr>作成時のお願い!Print_Area</vt:lpstr>
      <vt:lpstr>'資金計画書 (Ⓑ一時支援金等)'!Print_Area</vt:lpstr>
      <vt:lpstr>'資金計画書（Ⓐ地域一般・都市課題）'!Print_Area</vt:lpstr>
      <vt:lpstr>事業計画Ⅰ!Print_Area</vt:lpstr>
      <vt:lpstr>事業計画Ⅰ･Ⅱ!Print_Area</vt:lpstr>
      <vt:lpstr>事業計画Ⅱ・Ⅲ!Print_Area</vt:lpstr>
      <vt:lpstr>事業計画Ⅳ!Print_Area</vt:lpstr>
      <vt:lpstr>事業計画Ⅴ7!Print_Area</vt:lpstr>
      <vt:lpstr>申請前確認書!Print_Area</vt:lpstr>
      <vt:lpstr>サービス業</vt:lpstr>
      <vt:lpstr>卸売業</vt:lpstr>
      <vt:lpstr>小売業</vt:lpstr>
      <vt:lpstr>製造業その他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2021-06-21T10:30:50Z</cp:lastPrinted>
  <dcterms:created xsi:type="dcterms:W3CDTF">2017-11-08T05:54:41Z</dcterms:created>
  <dcterms:modified xsi:type="dcterms:W3CDTF">2021-12-07T07:25:45Z</dcterms:modified>
</cp:coreProperties>
</file>